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13_ncr:11_{5BE29304-60A1-4B83-9C49-51D663E36C1D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 06 SO 06.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 06 SO 06.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 06 SO 06. Pol'!$A$1:$Y$61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4" i="1" l="1"/>
  <c r="I53" i="1"/>
  <c r="G42" i="1"/>
  <c r="F42" i="1"/>
  <c r="G41" i="1"/>
  <c r="F41" i="1"/>
  <c r="G39" i="1"/>
  <c r="F39" i="1"/>
  <c r="G60" i="12"/>
  <c r="BA13" i="12"/>
  <c r="BA12" i="12"/>
  <c r="BA10" i="12"/>
  <c r="G14" i="12"/>
  <c r="I14" i="12"/>
  <c r="I8" i="12" s="1"/>
  <c r="K14" i="12"/>
  <c r="K8" i="12" s="1"/>
  <c r="M14" i="12"/>
  <c r="O14" i="12"/>
  <c r="O8" i="12" s="1"/>
  <c r="Q14" i="12"/>
  <c r="Q8" i="12" s="1"/>
  <c r="V14" i="12"/>
  <c r="G15" i="12"/>
  <c r="M15" i="12" s="1"/>
  <c r="I15" i="12"/>
  <c r="K15" i="12"/>
  <c r="O15" i="12"/>
  <c r="Q15" i="12"/>
  <c r="V15" i="12"/>
  <c r="V8" i="12" s="1"/>
  <c r="G16" i="12"/>
  <c r="I16" i="12"/>
  <c r="K16" i="12"/>
  <c r="M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I20" i="12"/>
  <c r="K20" i="12"/>
  <c r="M20" i="12"/>
  <c r="O20" i="12"/>
  <c r="Q20" i="12"/>
  <c r="V20" i="12"/>
  <c r="G21" i="12"/>
  <c r="G8" i="12" s="1"/>
  <c r="I21" i="12"/>
  <c r="K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I24" i="12"/>
  <c r="K24" i="12"/>
  <c r="M24" i="12"/>
  <c r="O24" i="12"/>
  <c r="Q24" i="12"/>
  <c r="V24" i="12"/>
  <c r="G25" i="12"/>
  <c r="M25" i="12" s="1"/>
  <c r="I25" i="12"/>
  <c r="K25" i="12"/>
  <c r="O25" i="12"/>
  <c r="Q25" i="12"/>
  <c r="V25" i="12"/>
  <c r="G26" i="12"/>
  <c r="I26" i="12"/>
  <c r="K26" i="12"/>
  <c r="M26" i="12"/>
  <c r="O26" i="12"/>
  <c r="Q26" i="12"/>
  <c r="V26" i="12"/>
  <c r="G27" i="12"/>
  <c r="M27" i="12" s="1"/>
  <c r="I27" i="12"/>
  <c r="K27" i="12"/>
  <c r="O27" i="12"/>
  <c r="Q27" i="12"/>
  <c r="V27" i="12"/>
  <c r="G28" i="12"/>
  <c r="I28" i="12"/>
  <c r="K28" i="12"/>
  <c r="M28" i="12"/>
  <c r="O28" i="12"/>
  <c r="Q28" i="12"/>
  <c r="V28" i="12"/>
  <c r="G29" i="12"/>
  <c r="M29" i="12" s="1"/>
  <c r="I29" i="12"/>
  <c r="K29" i="12"/>
  <c r="O29" i="12"/>
  <c r="Q29" i="12"/>
  <c r="V29" i="12"/>
  <c r="G30" i="12"/>
  <c r="I30" i="12"/>
  <c r="K30" i="12"/>
  <c r="M30" i="12"/>
  <c r="O30" i="12"/>
  <c r="Q30" i="12"/>
  <c r="V30" i="12"/>
  <c r="G31" i="12"/>
  <c r="M31" i="12" s="1"/>
  <c r="I31" i="12"/>
  <c r="K31" i="12"/>
  <c r="O31" i="12"/>
  <c r="Q31" i="12"/>
  <c r="V31" i="12"/>
  <c r="G32" i="12"/>
  <c r="I32" i="12"/>
  <c r="K32" i="12"/>
  <c r="M32" i="12"/>
  <c r="O32" i="12"/>
  <c r="Q32" i="12"/>
  <c r="V32" i="12"/>
  <c r="G33" i="12"/>
  <c r="M33" i="12" s="1"/>
  <c r="I33" i="12"/>
  <c r="K33" i="12"/>
  <c r="O33" i="12"/>
  <c r="Q33" i="12"/>
  <c r="V33" i="12"/>
  <c r="G34" i="12"/>
  <c r="I34" i="12"/>
  <c r="K34" i="12"/>
  <c r="M34" i="12"/>
  <c r="O34" i="12"/>
  <c r="Q34" i="12"/>
  <c r="V34" i="12"/>
  <c r="G35" i="12"/>
  <c r="M35" i="12" s="1"/>
  <c r="I35" i="12"/>
  <c r="K35" i="12"/>
  <c r="O35" i="12"/>
  <c r="Q35" i="12"/>
  <c r="V35" i="12"/>
  <c r="G36" i="12"/>
  <c r="I36" i="12"/>
  <c r="K36" i="12"/>
  <c r="M36" i="12"/>
  <c r="O36" i="12"/>
  <c r="Q36" i="12"/>
  <c r="V36" i="12"/>
  <c r="G37" i="12"/>
  <c r="M37" i="12" s="1"/>
  <c r="I37" i="12"/>
  <c r="K37" i="12"/>
  <c r="O37" i="12"/>
  <c r="Q37" i="12"/>
  <c r="V37" i="12"/>
  <c r="G38" i="12"/>
  <c r="I38" i="12"/>
  <c r="K38" i="12"/>
  <c r="M38" i="12"/>
  <c r="O38" i="12"/>
  <c r="Q38" i="12"/>
  <c r="V38" i="12"/>
  <c r="G39" i="12"/>
  <c r="M39" i="12" s="1"/>
  <c r="I39" i="12"/>
  <c r="K39" i="12"/>
  <c r="O39" i="12"/>
  <c r="Q39" i="12"/>
  <c r="V39" i="12"/>
  <c r="G40" i="12"/>
  <c r="I40" i="12"/>
  <c r="K40" i="12"/>
  <c r="M40" i="12"/>
  <c r="O40" i="12"/>
  <c r="Q40" i="12"/>
  <c r="V40" i="12"/>
  <c r="G41" i="12"/>
  <c r="M41" i="12" s="1"/>
  <c r="I41" i="12"/>
  <c r="K41" i="12"/>
  <c r="O41" i="12"/>
  <c r="Q41" i="12"/>
  <c r="V41" i="12"/>
  <c r="G42" i="12"/>
  <c r="I42" i="12"/>
  <c r="K42" i="12"/>
  <c r="M42" i="12"/>
  <c r="O42" i="12"/>
  <c r="Q42" i="12"/>
  <c r="V42" i="12"/>
  <c r="G43" i="12"/>
  <c r="M43" i="12" s="1"/>
  <c r="I43" i="12"/>
  <c r="K43" i="12"/>
  <c r="O43" i="12"/>
  <c r="Q43" i="12"/>
  <c r="V43" i="12"/>
  <c r="G44" i="12"/>
  <c r="I44" i="12"/>
  <c r="K44" i="12"/>
  <c r="M44" i="12"/>
  <c r="O44" i="12"/>
  <c r="Q44" i="12"/>
  <c r="V44" i="12"/>
  <c r="G45" i="12"/>
  <c r="G46" i="12"/>
  <c r="I46" i="12"/>
  <c r="I45" i="12" s="1"/>
  <c r="K46" i="12"/>
  <c r="M46" i="12"/>
  <c r="O46" i="12"/>
  <c r="Q46" i="12"/>
  <c r="Q45" i="12" s="1"/>
  <c r="V46" i="12"/>
  <c r="G47" i="12"/>
  <c r="M47" i="12" s="1"/>
  <c r="I47" i="12"/>
  <c r="K47" i="12"/>
  <c r="K45" i="12" s="1"/>
  <c r="O47" i="12"/>
  <c r="O45" i="12" s="1"/>
  <c r="Q47" i="12"/>
  <c r="V47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V45" i="12" s="1"/>
  <c r="G50" i="12"/>
  <c r="I50" i="12"/>
  <c r="K50" i="12"/>
  <c r="M50" i="12"/>
  <c r="O50" i="12"/>
  <c r="Q50" i="12"/>
  <c r="V50" i="12"/>
  <c r="G51" i="12"/>
  <c r="M51" i="12" s="1"/>
  <c r="I51" i="12"/>
  <c r="K51" i="12"/>
  <c r="O51" i="12"/>
  <c r="Q51" i="12"/>
  <c r="V51" i="12"/>
  <c r="G52" i="12"/>
  <c r="I52" i="12"/>
  <c r="K52" i="12"/>
  <c r="M52" i="12"/>
  <c r="O52" i="12"/>
  <c r="Q52" i="12"/>
  <c r="V52" i="12"/>
  <c r="G53" i="12"/>
  <c r="M53" i="12" s="1"/>
  <c r="I53" i="12"/>
  <c r="K53" i="12"/>
  <c r="O53" i="12"/>
  <c r="Q53" i="12"/>
  <c r="V53" i="12"/>
  <c r="G54" i="12"/>
  <c r="I54" i="12"/>
  <c r="K54" i="12"/>
  <c r="M54" i="12"/>
  <c r="O54" i="12"/>
  <c r="Q54" i="12"/>
  <c r="V54" i="12"/>
  <c r="G55" i="12"/>
  <c r="M55" i="12" s="1"/>
  <c r="I55" i="12"/>
  <c r="K55" i="12"/>
  <c r="O55" i="12"/>
  <c r="Q55" i="12"/>
  <c r="V55" i="12"/>
  <c r="G56" i="12"/>
  <c r="I56" i="12"/>
  <c r="K56" i="12"/>
  <c r="M56" i="12"/>
  <c r="O56" i="12"/>
  <c r="Q56" i="12"/>
  <c r="V56" i="12"/>
  <c r="G57" i="12"/>
  <c r="M57" i="12" s="1"/>
  <c r="I57" i="12"/>
  <c r="K57" i="12"/>
  <c r="O57" i="12"/>
  <c r="Q57" i="12"/>
  <c r="V57" i="12"/>
  <c r="G58" i="12"/>
  <c r="I58" i="12"/>
  <c r="K58" i="12"/>
  <c r="M58" i="12"/>
  <c r="O58" i="12"/>
  <c r="Q58" i="12"/>
  <c r="V58" i="12"/>
  <c r="AE60" i="12"/>
  <c r="I20" i="1"/>
  <c r="I19" i="1"/>
  <c r="I18" i="1"/>
  <c r="I17" i="1"/>
  <c r="I16" i="1"/>
  <c r="I55" i="1"/>
  <c r="J53" i="1" s="1"/>
  <c r="F43" i="1"/>
  <c r="G43" i="1"/>
  <c r="G25" i="1" s="1"/>
  <c r="A25" i="1" s="1"/>
  <c r="H42" i="1"/>
  <c r="I42" i="1" s="1"/>
  <c r="H41" i="1"/>
  <c r="I41" i="1" s="1"/>
  <c r="H40" i="1"/>
  <c r="H39" i="1"/>
  <c r="H43" i="1" s="1"/>
  <c r="J28" i="1"/>
  <c r="J26" i="1"/>
  <c r="G38" i="1"/>
  <c r="F38" i="1"/>
  <c r="J23" i="1"/>
  <c r="J24" i="1"/>
  <c r="J25" i="1"/>
  <c r="J27" i="1"/>
  <c r="E24" i="1"/>
  <c r="E26" i="1"/>
  <c r="J54" i="1" l="1"/>
  <c r="J55" i="1" s="1"/>
  <c r="A26" i="1"/>
  <c r="G26" i="1"/>
  <c r="G28" i="1"/>
  <c r="G23" i="1"/>
  <c r="M8" i="12"/>
  <c r="M45" i="12"/>
  <c r="AF60" i="12"/>
  <c r="M21" i="12"/>
  <c r="I21" i="1"/>
  <c r="I39" i="1"/>
  <c r="I43" i="1" s="1"/>
  <c r="A23" i="1" l="1"/>
  <c r="J39" i="1"/>
  <c r="J43" i="1" s="1"/>
  <c r="J42" i="1"/>
  <c r="J41" i="1"/>
  <c r="A24" i="1" l="1"/>
  <c r="G24" i="1"/>
  <c r="A27" i="1" s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S6" authorId="0" shapeId="0" xr:uid="{0EE904FA-3358-49CF-A71B-8735F9985EC3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601161F8-0966-440F-A54C-79DB47236F7B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<sst xmlns="http://schemas.openxmlformats.org/spreadsheetml/2006/main" count="471" uniqueCount="207">
  <si>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</si>
  <si>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</si>
  <si>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</si>
  <si>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</si>
  <si>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</si>
  <si>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</si>
  <si>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</si>
  <si>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</si>
  <si>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</si>
  <si>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</si>
  <si>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</si>
  <si>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</si>
  <si>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</si>
  <si>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</si>
  <si>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</si>
  <si>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</si>
  <si>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</si>
  <si>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</si>
  <si>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</si>
  <si>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</si>
  <si>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</si>
  <si>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</si>
  <si>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</si>
  <si>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</si>
  <si>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</si>
  <si>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</si>
  <si>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</si>
  <si>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</si>
  <si>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</si>
  <si>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</si>
  <si>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</si>
  <si>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</si>
  <si>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</si>
  <si>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</si>
  <si>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</si>
  <si>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</si>
  <si>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</si>
  <si>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</si>
  <si>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</si>
  <si>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</si>
  <si>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</si>
  <si>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</si>
  <si>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</si>
  <si>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SO 06.</t>
  </si>
  <si>
    <t>Optická přípojka</t>
  </si>
  <si>
    <t>SO 06</t>
  </si>
  <si>
    <t>Slaboproudá přípojka</t>
  </si>
  <si>
    <t>Objekt:</t>
  </si>
  <si>
    <t>Rozpočet:</t>
  </si>
  <si>
    <t>241004</t>
  </si>
  <si>
    <t>Technikův pavilon Liberec</t>
  </si>
  <si>
    <t>Stavba</t>
  </si>
  <si>
    <t>Stavební objekt</t>
  </si>
  <si>
    <t>Celkem za stavbu</t>
  </si>
  <si>
    <t>CZK</t>
  </si>
  <si>
    <t>#POPS</t>
  </si>
  <si>
    <t>Popis stavby: 241004 - Technikův pavilon Liberec</t>
  </si>
  <si>
    <t>#POPO</t>
  </si>
  <si>
    <t>Popis objektu: SO 06 - Slaboproudá přípojka</t>
  </si>
  <si>
    <t>#POPR</t>
  </si>
  <si>
    <t>Popis rozpočtu: SO 06. - Optická přípojka</t>
  </si>
  <si>
    <t>Rekapitulace dílů</t>
  </si>
  <si>
    <t>Typ dílu</t>
  </si>
  <si>
    <t>M22.2</t>
  </si>
  <si>
    <t>Přístupový a docházkový systém</t>
  </si>
  <si>
    <t>M22.7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</si>
  <si>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</si>
  <si>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</si>
  <si>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</si>
  <si>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</si>
  <si>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</si>
  <si>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</si>
  <si>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</si>
  <si>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</si>
  <si>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</si>
  <si>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</si>
  <si>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</si>
  <si>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</si>
  <si>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</si>
  <si>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</si>
  <si>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</si>
  <si>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</si>
  <si>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</si>
  <si>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</si>
  <si>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</si>
  <si>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</si>
  <si>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</si>
  <si>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</si>
  <si>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</si>
  <si>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</si>
  <si>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</si>
  <si>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</si>
  <si>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</si>
  <si>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</si>
  <si>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</si>
  <si>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</si>
  <si>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</si>
  <si>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*jedná se pouze o hrubý předpokádaný projekční rozpočet</t>
  </si>
  <si>
    <t>POP</t>
  </si>
  <si>
    <t>*přesná cena materiálu a práce bude určena Dopravním podnikem města Liberec a Libereckou informační službou</t>
  </si>
  <si>
    <t>*financování přípojky bude zajištěno městem Liberec</t>
  </si>
  <si>
    <t>*montáž optického kabelu a kabelové komory před objektem bude provedena Libereckou informační společností</t>
  </si>
  <si>
    <t>220-701</t>
  </si>
  <si>
    <t>1USlide výsuvný panel pro E2000 průchodek do Racku 19"včetně dodávky</t>
  </si>
  <si>
    <t>kus</t>
  </si>
  <si>
    <t>Vlastní</t>
  </si>
  <si>
    <t>Indiv</t>
  </si>
  <si>
    <t>Běžná</t>
  </si>
  <si>
    <t>POL1_</t>
  </si>
  <si>
    <t>220-702</t>
  </si>
  <si>
    <t>Pigtailový modul (2x2m pigtail) E2000/APC, 2x2m, vlákno 9/125, AW Flex včetně dodávky</t>
  </si>
  <si>
    <t>220-703</t>
  </si>
  <si>
    <t>Spoj. Adaptér E-2000/APC SM zelený s pružinkou včetně dodávky</t>
  </si>
  <si>
    <t>220-704</t>
  </si>
  <si>
    <t>Optická spojka včetně dodávky</t>
  </si>
  <si>
    <t>220-705</t>
  </si>
  <si>
    <t>Venkovní optický kabel 24 vláken včetně dodávky</t>
  </si>
  <si>
    <t>m</t>
  </si>
  <si>
    <t>220-706</t>
  </si>
  <si>
    <t>Kabelová komora dle specifkací LIS včetně dodávky</t>
  </si>
  <si>
    <t>220-707</t>
  </si>
  <si>
    <t>Průchodka těsnící 40 mm, 3x10mm včetně dodávky</t>
  </si>
  <si>
    <t>220-708</t>
  </si>
  <si>
    <t>Průchodky MT/MK včetně dodávky</t>
  </si>
  <si>
    <t>220-709</t>
  </si>
  <si>
    <t>Mikrotrubička HDPE 12/10 mm červená včetně dodávky</t>
  </si>
  <si>
    <t>220-710</t>
  </si>
  <si>
    <t>Chránička DN20 s UV odolností  včetně dodávky</t>
  </si>
  <si>
    <t>220-711</t>
  </si>
  <si>
    <t>Chránička HDPE 40mm včetně dodávky</t>
  </si>
  <si>
    <t>220-712</t>
  </si>
  <si>
    <t>Ocelová chránička DN 20 pozink včetně spojek, kolen, ůchytek a upevňovacího materiálu včetně dodávky</t>
  </si>
  <si>
    <t>220-713</t>
  </si>
  <si>
    <t>Stahovací pásky s UV odolností včetně dodávky (100kus)</t>
  </si>
  <si>
    <t>220-714</t>
  </si>
  <si>
    <t>Strojový výkop pod komunikací (hloubka 1,2m; šírka 0,35m) dle PD včetné pískové lože, folie červené, výstražné, zásypu zeminou, chráničky, zaměření, úpravy povrchu - kpl/m</t>
  </si>
  <si>
    <t>220-715</t>
  </si>
  <si>
    <t>Svár optického vlákna</t>
  </si>
  <si>
    <t>220-716</t>
  </si>
  <si>
    <t>Komplexní měření optického vlákny</t>
  </si>
  <si>
    <t>220-717</t>
  </si>
  <si>
    <t>Zpracování měřících protokolů</t>
  </si>
  <si>
    <t>220-718</t>
  </si>
  <si>
    <t>Zafouknutí optického kabelu do nové trasy</t>
  </si>
  <si>
    <t>220-719</t>
  </si>
  <si>
    <t>Montáž nového optického rozvaděče</t>
  </si>
  <si>
    <t>220-720</t>
  </si>
  <si>
    <t>Montáž nové optické spojky</t>
  </si>
  <si>
    <t>220-721</t>
  </si>
  <si>
    <t>Geodetické měření trasy</t>
  </si>
  <si>
    <t>220-722</t>
  </si>
  <si>
    <t>Zafouknutí svazku mikrotrubiček do prázdné HDPE</t>
  </si>
  <si>
    <t>220-723</t>
  </si>
  <si>
    <t>Osazení kabelové komory včetně výkopu, písku a zasypání</t>
  </si>
  <si>
    <t>220-724</t>
  </si>
  <si>
    <t>Zpracování dokumentace skutečného provedení</t>
  </si>
  <si>
    <t>220-725</t>
  </si>
  <si>
    <t>Montáž průchodky na HDPE</t>
  </si>
  <si>
    <t>220-726</t>
  </si>
  <si>
    <t>Instalace rezervy optického kabelu</t>
  </si>
  <si>
    <t>220-727</t>
  </si>
  <si>
    <t>Montáž kabelové těsnící průchodky na MT 10/8mm</t>
  </si>
  <si>
    <t>220-728</t>
  </si>
  <si>
    <t>Montáž koncovky na MT 10/8 mm</t>
  </si>
  <si>
    <t>220-729</t>
  </si>
  <si>
    <t>Montáž optického kabelu v chráničce na nosné lano trolejového vedení</t>
  </si>
  <si>
    <t>220-730</t>
  </si>
  <si>
    <t>Chránička DN40  včetně dodávky</t>
  </si>
  <si>
    <t>220-731</t>
  </si>
  <si>
    <t>Montáž ocelových trubek na stožár trolejového vedení</t>
  </si>
  <si>
    <t>220-201</t>
  </si>
  <si>
    <t>Řídící jednotka přístupu pro 1x dveře, nástěnná skříň, včetně licence včetně dodávky</t>
  </si>
  <si>
    <t>220-202</t>
  </si>
  <si>
    <t>Napájecí zdroj včetně záložního systému včetně dodávky</t>
  </si>
  <si>
    <t>220-203</t>
  </si>
  <si>
    <t>Čtečka karet včetně dodávky</t>
  </si>
  <si>
    <t>220-204</t>
  </si>
  <si>
    <t>Elektromechanický zámek nízkoodběrový 12V DC včetně dodávky</t>
  </si>
  <si>
    <t>220-205</t>
  </si>
  <si>
    <t>Identifikační karty 30kus  včetně nastavení včetně dodávky</t>
  </si>
  <si>
    <t>220-206</t>
  </si>
  <si>
    <t>Tablet docházkového systému, včetně napájecího zdroje, čtečky otisku prstů, čtečky RFID karet včetně, dodávky</t>
  </si>
  <si>
    <t>220-207</t>
  </si>
  <si>
    <t>Nastavení přístupového a docházkového systému</t>
  </si>
  <si>
    <t>h</t>
  </si>
  <si>
    <t>210010329RT2</t>
  </si>
  <si>
    <t>Montáž krabice plastové rozvodné, hranaté, o rozměru 152 x 152 mm , hloubky 64 mm , s víčkem, do dutých stěn, bez zapojení, včetně dodávky</t>
  </si>
  <si>
    <t>M21</t>
  </si>
  <si>
    <t>RTS 24/ II</t>
  </si>
  <si>
    <t>Práce</t>
  </si>
  <si>
    <t>222280216RT2</t>
  </si>
  <si>
    <t>Sdělovací kabel UTP CAT7  včetně dodávky</t>
  </si>
  <si>
    <t>210860223R00</t>
  </si>
  <si>
    <t>Montáž kabelu ovládacího JYTY s Al laminovanou fólií, 7 x 1 mm, pevně uloženého</t>
  </si>
  <si>
    <t>34121556R</t>
  </si>
  <si>
    <t>kabel JYTY; sdělovací; pevné uložení vnitřní; Cu jádra holá; počet žil 7; jmen.prům.jádra 1,00 mm; teplota použití do 70 °C; barva pláště šedá</t>
  </si>
  <si>
    <t>SPCM</t>
  </si>
  <si>
    <t>Specifikace</t>
  </si>
  <si>
    <t>POL3_</t>
  </si>
  <si>
    <t>974054615R00</t>
  </si>
  <si>
    <t>Vyvrtání otvorů pro krabice v sádrokartonové desce průměr od 81 mm do 150 mm</t>
  </si>
  <si>
    <t>801-3</t>
  </si>
  <si>
    <t>210010003RU3</t>
  </si>
  <si>
    <t>Montáž trubky ohebné, z PVC, uložené pod omítku, vnější průměr 25 mm, mech. pevnost 750 N/5 cm, včetně dodávky materiálu</t>
  </si>
  <si>
    <t>SUM</t>
  </si>
  <si>
    <t>*montáž optického kabelu na trolejové vedení a sloupy bude provedena dopravním podnikem města Liberec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</si>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</sst>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9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9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0" fontId="5" fillId="3" borderId="12" xfId="0" applyFont="1" applyFill="1" applyBorder="1" applyAlignment="1">
      <alignment horizontal="center" vertical="top" shrinkToFit="1"/>
    </xf>
    <xf numFmtId="165" fontId="5" fillId="3" borderId="12" xfId="0" applyNumberFormat="1" applyFont="1" applyFill="1" applyBorder="1" applyAlignment="1">
      <alignment vertical="top" shrinkToFit="1"/>
    </xf>
    <xf numFmtId="4" fontId="5" fillId="3" borderId="12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8" fillId="0" borderId="0" xfId="0" applyNumberFormat="1" applyFont="1" applyAlignment="1">
      <alignment wrapText="1"/>
    </xf>
    <xf numFmtId="0" fontId="17" fillId="0" borderId="0" xfId="0" applyNumberFormat="1" applyFont="1" applyBorder="1" applyAlignment="1">
      <alignment vertical="top" wrapTex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49" fontId="5" fillId="3" borderId="12" xfId="0" applyNumberFormat="1" applyFont="1" applyFill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LXxUCX5zI87N6Rw8yq7/d1A5LROGVazMmiSp6g6vUzR9eUIxr9yFBfm5USmswztmtNtG+IZWgux1hRJkfDsjmw==" saltValue="pN4ngVYI5AvhNvqKK6JRSw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D6" sqref="D6:G6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22</v>
      </c>
      <c r="C2" s="113"/>
      <c r="D2" s="114" t="s">
        <v>49</v>
      </c>
      <c r="E2" s="115" t="s">
        <v>50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47</v>
      </c>
      <c r="C3" s="113"/>
      <c r="D3" s="119" t="s">
        <v>45</v>
      </c>
      <c r="E3" s="120" t="s">
        <v>46</v>
      </c>
      <c r="F3" s="121"/>
      <c r="G3" s="121"/>
      <c r="H3" s="121"/>
      <c r="I3" s="121"/>
      <c r="J3" s="122"/>
    </row>
    <row r="4" spans="1:15" ht="23.25" customHeight="1" x14ac:dyDescent="0.25">
      <c r="A4" s="111">
        <v>2579</v>
      </c>
      <c r="B4" s="123" t="s">
        <v>48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SUMIF(F53:F54,A16,I53:I54)+SUMIF(F53:F54,"PSU",I53:I54)</f>
        <v>0</v>
      </c>
      <c r="J16" s="85"/>
    </row>
    <row r="17" spans="1:10" ht="23.25" customHeight="1" x14ac:dyDescent="0.25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SUMIF(F53:F54,A17,I53:I54)</f>
        <v>0</v>
      </c>
      <c r="J17" s="85"/>
    </row>
    <row r="18" spans="1:10" ht="23.25" customHeight="1" x14ac:dyDescent="0.25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SUMIF(F53:F54,A18,I53:I54)</f>
        <v>0</v>
      </c>
      <c r="J18" s="85"/>
    </row>
    <row r="19" spans="1:10" ht="23.25" customHeight="1" x14ac:dyDescent="0.25">
      <c r="A19" s="196" t="s">
        <v>66</v>
      </c>
      <c r="B19" s="38" t="s">
        <v>27</v>
      </c>
      <c r="C19" s="62"/>
      <c r="D19" s="63"/>
      <c r="E19" s="83"/>
      <c r="F19" s="84"/>
      <c r="G19" s="83"/>
      <c r="H19" s="84"/>
      <c r="I19" s="83">
        <f>SUMIF(F53:F54,A19,I53:I54)</f>
        <v>0</v>
      </c>
      <c r="J19" s="85"/>
    </row>
    <row r="20" spans="1:10" ht="23.25" customHeight="1" x14ac:dyDescent="0.25">
      <c r="A20" s="196" t="s">
        <v>67</v>
      </c>
      <c r="B20" s="38" t="s">
        <v>28</v>
      </c>
      <c r="C20" s="62"/>
      <c r="D20" s="63"/>
      <c r="E20" s="83"/>
      <c r="F20" s="84"/>
      <c r="G20" s="83"/>
      <c r="H20" s="84"/>
      <c r="I20" s="83">
        <f>SUMIF(F53:F54,A20,I53:I54)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54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5">
      <c r="A39" s="136">
        <v>1</v>
      </c>
      <c r="B39" s="146" t="s">
        <v>51</v>
      </c>
      <c r="C39" s="147"/>
      <c r="D39" s="147"/>
      <c r="E39" s="147"/>
      <c r="F39" s="148">
        <f>'SO 06 SO 06. Pol'!AE60</f>
        <v>0</v>
      </c>
      <c r="G39" s="149">
        <f>'SO 06 SO 06. Pol'!AF60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25">
      <c r="A40" s="136">
        <v>2</v>
      </c>
      <c r="B40" s="152"/>
      <c r="C40" s="153" t="s">
        <v>52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5">
      <c r="A41" s="136">
        <v>2</v>
      </c>
      <c r="B41" s="152" t="s">
        <v>45</v>
      </c>
      <c r="C41" s="153" t="s">
        <v>46</v>
      </c>
      <c r="D41" s="153"/>
      <c r="E41" s="153"/>
      <c r="F41" s="154">
        <f>'SO 06 SO 06. Pol'!AE60</f>
        <v>0</v>
      </c>
      <c r="G41" s="155">
        <f>'SO 06 SO 06. Pol'!AF60</f>
        <v>0</v>
      </c>
      <c r="H41" s="155">
        <f>(F41*SazbaDPH1/100)+(G41*SazbaDPH2/100)</f>
        <v>0</v>
      </c>
      <c r="I41" s="155">
        <f>F41+G41+H41</f>
        <v>0</v>
      </c>
      <c r="J41" s="156" t="str">
        <f>IF(_xlfn.SINGLE(CenaCelkemVypocet)=0,"",I41/_xlfn.SINGLE(CenaCelkemVypocet)*100)</f>
        <v/>
      </c>
    </row>
    <row r="42" spans="1:10" ht="25.5" hidden="1" customHeight="1" x14ac:dyDescent="0.25">
      <c r="A42" s="136">
        <v>3</v>
      </c>
      <c r="B42" s="157" t="s">
        <v>43</v>
      </c>
      <c r="C42" s="147" t="s">
        <v>44</v>
      </c>
      <c r="D42" s="147"/>
      <c r="E42" s="147"/>
      <c r="F42" s="158">
        <f>'SO 06 SO 06. Pol'!AE60</f>
        <v>0</v>
      </c>
      <c r="G42" s="150">
        <f>'SO 06 SO 06. Pol'!AF60</f>
        <v>0</v>
      </c>
      <c r="H42" s="150">
        <f>(F42*SazbaDPH1/100)+(G42*SazbaDPH2/100)</f>
        <v>0</v>
      </c>
      <c r="I42" s="150">
        <f>F42+G42+H42</f>
        <v>0</v>
      </c>
      <c r="J42" s="151" t="str">
        <f>IF(_xlfn.SINGLE(CenaCelkemVypocet)=0,"",I42/_xlfn.SINGLE(CenaCelkemVypocet)*100)</f>
        <v/>
      </c>
    </row>
    <row r="43" spans="1:10" ht="25.5" hidden="1" customHeight="1" x14ac:dyDescent="0.25">
      <c r="A43" s="136"/>
      <c r="B43" s="159" t="s">
        <v>53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5">
      <c r="A45" t="s">
        <v>55</v>
      </c>
      <c r="B45" t="s">
        <v>56</v>
      </c>
    </row>
    <row r="46" spans="1:10" x14ac:dyDescent="0.25">
      <c r="A46" t="s">
        <v>57</v>
      </c>
      <c r="B46" t="s">
        <v>58</v>
      </c>
    </row>
    <row r="47" spans="1:10" x14ac:dyDescent="0.25">
      <c r="A47" t="s">
        <v>59</v>
      </c>
      <c r="B47" t="s">
        <v>60</v>
      </c>
    </row>
    <row r="50" spans="1:10" ht="15.6" x14ac:dyDescent="0.3">
      <c r="B50" s="175" t="s">
        <v>61</v>
      </c>
    </row>
    <row r="52" spans="1:10" ht="25.5" customHeight="1" x14ac:dyDescent="0.25">
      <c r="A52" s="177"/>
      <c r="B52" s="180" t="s">
        <v>17</v>
      </c>
      <c r="C52" s="180" t="s">
        <v>5</v>
      </c>
      <c r="D52" s="181"/>
      <c r="E52" s="181"/>
      <c r="F52" s="182" t="s">
        <v>62</v>
      </c>
      <c r="G52" s="182"/>
      <c r="H52" s="182"/>
      <c r="I52" s="182" t="s">
        <v>29</v>
      </c>
      <c r="J52" s="182" t="s">
        <v>0</v>
      </c>
    </row>
    <row r="53" spans="1:10" ht="36.75" customHeight="1" x14ac:dyDescent="0.25">
      <c r="A53" s="178"/>
      <c r="B53" s="183" t="s">
        <v>63</v>
      </c>
      <c r="C53" s="184" t="s">
        <v>64</v>
      </c>
      <c r="D53" s="185"/>
      <c r="E53" s="185"/>
      <c r="F53" s="192" t="s">
        <v>26</v>
      </c>
      <c r="G53" s="193"/>
      <c r="H53" s="193"/>
      <c r="I53" s="193">
        <f>'SO 06 SO 06. Pol'!G45</f>
        <v>0</v>
      </c>
      <c r="J53" s="189" t="str">
        <f>IF(I55=0,"",I53/I55*100)</f>
        <v/>
      </c>
    </row>
    <row r="54" spans="1:10" ht="36.75" customHeight="1" x14ac:dyDescent="0.25">
      <c r="A54" s="178"/>
      <c r="B54" s="183" t="s">
        <v>65</v>
      </c>
      <c r="C54" s="184" t="s">
        <v>46</v>
      </c>
      <c r="D54" s="185"/>
      <c r="E54" s="185"/>
      <c r="F54" s="192" t="s">
        <v>26</v>
      </c>
      <c r="G54" s="193"/>
      <c r="H54" s="193"/>
      <c r="I54" s="193">
        <f>'SO 06 SO 06. Pol'!G8</f>
        <v>0</v>
      </c>
      <c r="J54" s="189" t="str">
        <f>IF(I55=0,"",I54/I55*100)</f>
        <v/>
      </c>
    </row>
    <row r="55" spans="1:10" ht="25.5" customHeight="1" x14ac:dyDescent="0.25">
      <c r="A55" s="179"/>
      <c r="B55" s="186" t="s">
        <v>1</v>
      </c>
      <c r="C55" s="187"/>
      <c r="D55" s="188"/>
      <c r="E55" s="188"/>
      <c r="F55" s="194"/>
      <c r="G55" s="195"/>
      <c r="H55" s="195"/>
      <c r="I55" s="195">
        <f>SUM(I53:I54)</f>
        <v>0</v>
      </c>
      <c r="J55" s="190">
        <f>SUM(J53:J54)</f>
        <v>0</v>
      </c>
    </row>
    <row r="56" spans="1:10" x14ac:dyDescent="0.25">
      <c r="F56" s="135"/>
      <c r="G56" s="135"/>
      <c r="H56" s="135"/>
      <c r="I56" s="135"/>
      <c r="J56" s="191"/>
    </row>
    <row r="57" spans="1:10" x14ac:dyDescent="0.25">
      <c r="F57" s="135"/>
      <c r="G57" s="135"/>
      <c r="H57" s="135"/>
      <c r="I57" s="135"/>
      <c r="J57" s="191"/>
    </row>
    <row r="58" spans="1:10" x14ac:dyDescent="0.25">
      <c r="F58" s="135"/>
      <c r="G58" s="135"/>
      <c r="H58" s="135"/>
      <c r="I58" s="135"/>
      <c r="J58" s="191"/>
    </row>
  </sheetData>
  <sheetProtection algorithmName="SHA-512" hashValue="6uD8eLMQcyGwSpqhvIZsMrbQDsqOV1fjofX0FCNu94QvSA5xesXJkZEP5ug0nLispfBOWOs2gs10VTBSQZqtPg==" saltValue="SE4uZf39DjdOW40CavarP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nffFvLmpGur0+6S3VVOUEqwvlXp07F5eEcvl8FNX/vLBjartef1qZGjQnMa9mQ0CjbuZWGkfJsGI25hMTqg4fA==" saltValue="CeI2Idmg6UR3xdkKRepfsw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C263FBE-7F3C-43F5-AF4D-166D274C12EE}">
  <sheetPr>
    <outlinePr summaryBelow="0"/>
  </sheetPr>
  <dimension ref="A1:BH5000"/>
  <sheetViews>
    <sheetView workbookViewId="0">
      <pane ySplit="7" topLeftCell="A8" activePane="bottomLeft" state="frozen"/>
      <selection pane="bottomLeft" activeCell="B10" sqref="B10"/>
    </sheetView>
  </sheetViews>
  <sheetFormatPr defaultRowHeight="13.2" outlineLevelRow="2" x14ac:dyDescent="0.25"/>
  <cols>
    <col min="1" max="1" width="3.44140625" customWidth="1"/>
    <col min="2" max="2" width="12.6640625" style="176" customWidth="1"/>
    <col min="3" max="3" width="63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  <col min="53" max="53" width="98.6640625" customWidth="1"/>
  </cols>
  <sheetData>
    <row r="1" spans="1:60" ht="15.75" customHeight="1" x14ac:dyDescent="0.3">
      <c r="A1" s="197" t="s">
        <v>68</v>
      </c>
      <c r="B1" s="197"/>
      <c r="C1" s="197"/>
      <c r="D1" s="197"/>
      <c r="E1" s="197"/>
      <c r="F1" s="197"/>
      <c r="G1" s="197"/>
      <c r="AG1" t="s">
        <v>69</v>
      </c>
    </row>
    <row r="2" spans="1:60" ht="25.05" customHeight="1" x14ac:dyDescent="0.25">
      <c r="A2" s="198" t="s">
        <v>7</v>
      </c>
      <c r="B2" s="49" t="s">
        <v>49</v>
      </c>
      <c r="C2" s="201" t="s">
        <v>50</v>
      </c>
      <c r="D2" s="199"/>
      <c r="E2" s="199"/>
      <c r="F2" s="199"/>
      <c r="G2" s="200"/>
      <c r="AG2" t="s">
        <v>70</v>
      </c>
    </row>
    <row r="3" spans="1:60" ht="25.05" customHeight="1" x14ac:dyDescent="0.25">
      <c r="A3" s="198" t="s">
        <v>8</v>
      </c>
      <c r="B3" s="49" t="s">
        <v>45</v>
      </c>
      <c r="C3" s="201" t="s">
        <v>46</v>
      </c>
      <c r="D3" s="199"/>
      <c r="E3" s="199"/>
      <c r="F3" s="199"/>
      <c r="G3" s="200"/>
      <c r="AC3" s="176" t="s">
        <v>70</v>
      </c>
      <c r="AG3" t="s">
        <v>71</v>
      </c>
    </row>
    <row r="4" spans="1:60" ht="25.05" customHeight="1" x14ac:dyDescent="0.25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72</v>
      </c>
    </row>
    <row r="5" spans="1:60" x14ac:dyDescent="0.25">
      <c r="D5" s="10"/>
    </row>
    <row r="6" spans="1:60" ht="39.6" x14ac:dyDescent="0.25">
      <c r="A6" s="208" t="s">
        <v>73</v>
      </c>
      <c r="B6" s="210" t="s">
        <v>74</v>
      </c>
      <c r="C6" s="210" t="s">
        <v>75</v>
      </c>
      <c r="D6" s="209" t="s">
        <v>76</v>
      </c>
      <c r="E6" s="208" t="s">
        <v>77</v>
      </c>
      <c r="F6" s="207" t="s">
        <v>78</v>
      </c>
      <c r="G6" s="208" t="s">
        <v>29</v>
      </c>
      <c r="H6" s="211" t="s">
        <v>30</v>
      </c>
      <c r="I6" s="211" t="s">
        <v>79</v>
      </c>
      <c r="J6" s="211" t="s">
        <v>31</v>
      </c>
      <c r="K6" s="211" t="s">
        <v>80</v>
      </c>
      <c r="L6" s="211" t="s">
        <v>81</v>
      </c>
      <c r="M6" s="211" t="s">
        <v>82</v>
      </c>
      <c r="N6" s="211" t="s">
        <v>83</v>
      </c>
      <c r="O6" s="211" t="s">
        <v>84</v>
      </c>
      <c r="P6" s="211" t="s">
        <v>85</v>
      </c>
      <c r="Q6" s="211" t="s">
        <v>86</v>
      </c>
      <c r="R6" s="211" t="s">
        <v>87</v>
      </c>
      <c r="S6" s="211" t="s">
        <v>88</v>
      </c>
      <c r="T6" s="211" t="s">
        <v>89</v>
      </c>
      <c r="U6" s="211" t="s">
        <v>90</v>
      </c>
      <c r="V6" s="211" t="s">
        <v>91</v>
      </c>
      <c r="W6" s="211" t="s">
        <v>92</v>
      </c>
      <c r="X6" s="211" t="s">
        <v>93</v>
      </c>
      <c r="Y6" s="211" t="s">
        <v>94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5">
      <c r="A8" s="215" t="s">
        <v>95</v>
      </c>
      <c r="B8" s="216" t="s">
        <v>65</v>
      </c>
      <c r="C8" s="251" t="s">
        <v>46</v>
      </c>
      <c r="D8" s="230"/>
      <c r="E8" s="231"/>
      <c r="F8" s="232"/>
      <c r="G8" s="232">
        <f>SUMIF(AG9:AG44,"&lt;&gt;NOR",G9:G44)</f>
        <v>0</v>
      </c>
      <c r="H8" s="232"/>
      <c r="I8" s="232">
        <f>SUM(I9:I44)</f>
        <v>0</v>
      </c>
      <c r="J8" s="232"/>
      <c r="K8" s="232">
        <f>SUM(K9:K44)</f>
        <v>0</v>
      </c>
      <c r="L8" s="232"/>
      <c r="M8" s="232">
        <f>SUM(M9:M44)</f>
        <v>0</v>
      </c>
      <c r="N8" s="231"/>
      <c r="O8" s="231">
        <f>SUM(O9:O44)</f>
        <v>0</v>
      </c>
      <c r="P8" s="231"/>
      <c r="Q8" s="231">
        <f>SUM(Q9:Q44)</f>
        <v>0</v>
      </c>
      <c r="R8" s="232"/>
      <c r="S8" s="232"/>
      <c r="T8" s="233"/>
      <c r="U8" s="223"/>
      <c r="V8" s="223">
        <f>SUM(V9:V44)</f>
        <v>0</v>
      </c>
      <c r="W8" s="223"/>
      <c r="X8" s="223"/>
      <c r="Y8" s="223"/>
      <c r="AG8" t="s">
        <v>96</v>
      </c>
    </row>
    <row r="9" spans="1:60" outlineLevel="1" x14ac:dyDescent="0.25">
      <c r="A9" s="219"/>
      <c r="B9" s="220"/>
      <c r="C9" s="252" t="s">
        <v>97</v>
      </c>
      <c r="D9" s="234"/>
      <c r="E9" s="234"/>
      <c r="F9" s="234"/>
      <c r="G9" s="234"/>
      <c r="H9" s="222"/>
      <c r="I9" s="222"/>
      <c r="J9" s="222"/>
      <c r="K9" s="222"/>
      <c r="L9" s="222"/>
      <c r="M9" s="222"/>
      <c r="N9" s="221"/>
      <c r="O9" s="221"/>
      <c r="P9" s="221"/>
      <c r="Q9" s="221"/>
      <c r="R9" s="222"/>
      <c r="S9" s="222"/>
      <c r="T9" s="222"/>
      <c r="U9" s="222"/>
      <c r="V9" s="222"/>
      <c r="W9" s="222"/>
      <c r="X9" s="222"/>
      <c r="Y9" s="222"/>
      <c r="Z9" s="212"/>
      <c r="AA9" s="212"/>
      <c r="AB9" s="212"/>
      <c r="AC9" s="212"/>
      <c r="AD9" s="212"/>
      <c r="AE9" s="212"/>
      <c r="AF9" s="212"/>
      <c r="AG9" s="212" t="s">
        <v>98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2" x14ac:dyDescent="0.25">
      <c r="A10" s="219"/>
      <c r="B10" s="220"/>
      <c r="C10" s="253" t="s">
        <v>99</v>
      </c>
      <c r="D10" s="236"/>
      <c r="E10" s="236"/>
      <c r="F10" s="236"/>
      <c r="G10" s="236"/>
      <c r="H10" s="222"/>
      <c r="I10" s="222"/>
      <c r="J10" s="222"/>
      <c r="K10" s="222"/>
      <c r="L10" s="222"/>
      <c r="M10" s="222"/>
      <c r="N10" s="221"/>
      <c r="O10" s="221"/>
      <c r="P10" s="221"/>
      <c r="Q10" s="221"/>
      <c r="R10" s="222"/>
      <c r="S10" s="222"/>
      <c r="T10" s="222"/>
      <c r="U10" s="222"/>
      <c r="V10" s="222"/>
      <c r="W10" s="222"/>
      <c r="X10" s="222"/>
      <c r="Y10" s="222"/>
      <c r="Z10" s="212"/>
      <c r="AA10" s="212"/>
      <c r="AB10" s="212"/>
      <c r="AC10" s="212"/>
      <c r="AD10" s="212"/>
      <c r="AE10" s="212"/>
      <c r="AF10" s="212"/>
      <c r="AG10" s="212" t="s">
        <v>98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35" t="str">
        <f>C10</f>
        <v>*přesná cena materiálu a práce bude určena Dopravním podnikem města Liberec a Libereckou informační službou</v>
      </c>
      <c r="BB10" s="212"/>
      <c r="BC10" s="212"/>
      <c r="BD10" s="212"/>
      <c r="BE10" s="212"/>
      <c r="BF10" s="212"/>
      <c r="BG10" s="212"/>
      <c r="BH10" s="212"/>
    </row>
    <row r="11" spans="1:60" outlineLevel="2" x14ac:dyDescent="0.25">
      <c r="A11" s="219"/>
      <c r="B11" s="220"/>
      <c r="C11" s="253" t="s">
        <v>100</v>
      </c>
      <c r="D11" s="236"/>
      <c r="E11" s="236"/>
      <c r="F11" s="236"/>
      <c r="G11" s="236"/>
      <c r="H11" s="222"/>
      <c r="I11" s="222"/>
      <c r="J11" s="222"/>
      <c r="K11" s="222"/>
      <c r="L11" s="222"/>
      <c r="M11" s="222"/>
      <c r="N11" s="221"/>
      <c r="O11" s="221"/>
      <c r="P11" s="221"/>
      <c r="Q11" s="221"/>
      <c r="R11" s="222"/>
      <c r="S11" s="222"/>
      <c r="T11" s="222"/>
      <c r="U11" s="222"/>
      <c r="V11" s="222"/>
      <c r="W11" s="222"/>
      <c r="X11" s="222"/>
      <c r="Y11" s="222"/>
      <c r="Z11" s="212"/>
      <c r="AA11" s="212"/>
      <c r="AB11" s="212"/>
      <c r="AC11" s="212"/>
      <c r="AD11" s="212"/>
      <c r="AE11" s="212"/>
      <c r="AF11" s="212"/>
      <c r="AG11" s="212" t="s">
        <v>98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2" x14ac:dyDescent="0.25">
      <c r="A12" s="219"/>
      <c r="B12" s="220"/>
      <c r="C12" s="253" t="s">
        <v>205</v>
      </c>
      <c r="D12" s="236"/>
      <c r="E12" s="236"/>
      <c r="F12" s="236"/>
      <c r="G12" s="236"/>
      <c r="H12" s="222"/>
      <c r="I12" s="222"/>
      <c r="J12" s="222"/>
      <c r="K12" s="222"/>
      <c r="L12" s="222"/>
      <c r="M12" s="222"/>
      <c r="N12" s="221"/>
      <c r="O12" s="221"/>
      <c r="P12" s="221"/>
      <c r="Q12" s="221"/>
      <c r="R12" s="222"/>
      <c r="S12" s="222"/>
      <c r="T12" s="222"/>
      <c r="U12" s="222"/>
      <c r="V12" s="222"/>
      <c r="W12" s="222"/>
      <c r="X12" s="222"/>
      <c r="Y12" s="222"/>
      <c r="Z12" s="212"/>
      <c r="AA12" s="212"/>
      <c r="AB12" s="212"/>
      <c r="AC12" s="212"/>
      <c r="AD12" s="212"/>
      <c r="AE12" s="212"/>
      <c r="AF12" s="212"/>
      <c r="AG12" s="212" t="s">
        <v>98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35" t="str">
        <f>C12</f>
        <v>*montáž optického kabelu na trolejové vedení a sloupy bude provedena dopravním podnikem města Liberec</v>
      </c>
      <c r="BB12" s="212"/>
      <c r="BC12" s="212"/>
      <c r="BD12" s="212"/>
      <c r="BE12" s="212"/>
      <c r="BF12" s="212"/>
      <c r="BG12" s="212"/>
      <c r="BH12" s="212"/>
    </row>
    <row r="13" spans="1:60" outlineLevel="2" x14ac:dyDescent="0.25">
      <c r="A13" s="219"/>
      <c r="B13" s="220"/>
      <c r="C13" s="253" t="s">
        <v>101</v>
      </c>
      <c r="D13" s="236"/>
      <c r="E13" s="236"/>
      <c r="F13" s="236"/>
      <c r="G13" s="236"/>
      <c r="H13" s="222"/>
      <c r="I13" s="222"/>
      <c r="J13" s="222"/>
      <c r="K13" s="222"/>
      <c r="L13" s="222"/>
      <c r="M13" s="222"/>
      <c r="N13" s="221"/>
      <c r="O13" s="221"/>
      <c r="P13" s="221"/>
      <c r="Q13" s="221"/>
      <c r="R13" s="222"/>
      <c r="S13" s="222"/>
      <c r="T13" s="222"/>
      <c r="U13" s="222"/>
      <c r="V13" s="222"/>
      <c r="W13" s="222"/>
      <c r="X13" s="222"/>
      <c r="Y13" s="222"/>
      <c r="Z13" s="212"/>
      <c r="AA13" s="212"/>
      <c r="AB13" s="212"/>
      <c r="AC13" s="212"/>
      <c r="AD13" s="212"/>
      <c r="AE13" s="212"/>
      <c r="AF13" s="212"/>
      <c r="AG13" s="212" t="s">
        <v>98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35" t="str">
        <f>C13</f>
        <v>*montáž optického kabelu a kabelové komory před objektem bude provedena Libereckou informační společností</v>
      </c>
      <c r="BB13" s="212"/>
      <c r="BC13" s="212"/>
      <c r="BD13" s="212"/>
      <c r="BE13" s="212"/>
      <c r="BF13" s="212"/>
      <c r="BG13" s="212"/>
      <c r="BH13" s="212"/>
    </row>
    <row r="14" spans="1:60" outlineLevel="1" x14ac:dyDescent="0.25">
      <c r="A14" s="244">
        <v>1</v>
      </c>
      <c r="B14" s="245" t="s">
        <v>102</v>
      </c>
      <c r="C14" s="254" t="s">
        <v>103</v>
      </c>
      <c r="D14" s="246" t="s">
        <v>104</v>
      </c>
      <c r="E14" s="247">
        <v>1</v>
      </c>
      <c r="F14" s="248"/>
      <c r="G14" s="249">
        <f>ROUND(E14*F14,2)</f>
        <v>0</v>
      </c>
      <c r="H14" s="248"/>
      <c r="I14" s="249">
        <f>ROUND(E14*H14,2)</f>
        <v>0</v>
      </c>
      <c r="J14" s="248"/>
      <c r="K14" s="249">
        <f>ROUND(E14*J14,2)</f>
        <v>0</v>
      </c>
      <c r="L14" s="249">
        <v>21</v>
      </c>
      <c r="M14" s="249">
        <f>G14*(1+L14/100)</f>
        <v>0</v>
      </c>
      <c r="N14" s="247">
        <v>0</v>
      </c>
      <c r="O14" s="247">
        <f>ROUND(E14*N14,2)</f>
        <v>0</v>
      </c>
      <c r="P14" s="247">
        <v>0</v>
      </c>
      <c r="Q14" s="247">
        <f>ROUND(E14*P14,2)</f>
        <v>0</v>
      </c>
      <c r="R14" s="249"/>
      <c r="S14" s="249" t="s">
        <v>105</v>
      </c>
      <c r="T14" s="250" t="s">
        <v>106</v>
      </c>
      <c r="U14" s="222">
        <v>0</v>
      </c>
      <c r="V14" s="222">
        <f>ROUND(E14*U14,2)</f>
        <v>0</v>
      </c>
      <c r="W14" s="222"/>
      <c r="X14" s="222"/>
      <c r="Y14" s="222" t="s">
        <v>107</v>
      </c>
      <c r="Z14" s="212"/>
      <c r="AA14" s="212"/>
      <c r="AB14" s="212"/>
      <c r="AC14" s="212"/>
      <c r="AD14" s="212"/>
      <c r="AE14" s="212"/>
      <c r="AF14" s="212"/>
      <c r="AG14" s="212" t="s">
        <v>108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5">
      <c r="A15" s="244">
        <v>2</v>
      </c>
      <c r="B15" s="245" t="s">
        <v>109</v>
      </c>
      <c r="C15" s="254" t="s">
        <v>110</v>
      </c>
      <c r="D15" s="246" t="s">
        <v>104</v>
      </c>
      <c r="E15" s="247">
        <v>1</v>
      </c>
      <c r="F15" s="248"/>
      <c r="G15" s="249">
        <f>ROUND(E15*F15,2)</f>
        <v>0</v>
      </c>
      <c r="H15" s="248"/>
      <c r="I15" s="249">
        <f>ROUND(E15*H15,2)</f>
        <v>0</v>
      </c>
      <c r="J15" s="248"/>
      <c r="K15" s="249">
        <f>ROUND(E15*J15,2)</f>
        <v>0</v>
      </c>
      <c r="L15" s="249">
        <v>21</v>
      </c>
      <c r="M15" s="249">
        <f>G15*(1+L15/100)</f>
        <v>0</v>
      </c>
      <c r="N15" s="247">
        <v>0</v>
      </c>
      <c r="O15" s="247">
        <f>ROUND(E15*N15,2)</f>
        <v>0</v>
      </c>
      <c r="P15" s="247">
        <v>0</v>
      </c>
      <c r="Q15" s="247">
        <f>ROUND(E15*P15,2)</f>
        <v>0</v>
      </c>
      <c r="R15" s="249"/>
      <c r="S15" s="249" t="s">
        <v>105</v>
      </c>
      <c r="T15" s="250" t="s">
        <v>106</v>
      </c>
      <c r="U15" s="222">
        <v>0</v>
      </c>
      <c r="V15" s="222">
        <f>ROUND(E15*U15,2)</f>
        <v>0</v>
      </c>
      <c r="W15" s="222"/>
      <c r="X15" s="222"/>
      <c r="Y15" s="222" t="s">
        <v>107</v>
      </c>
      <c r="Z15" s="212"/>
      <c r="AA15" s="212"/>
      <c r="AB15" s="212"/>
      <c r="AC15" s="212"/>
      <c r="AD15" s="212"/>
      <c r="AE15" s="212"/>
      <c r="AF15" s="212"/>
      <c r="AG15" s="212" t="s">
        <v>108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outlineLevel="1" x14ac:dyDescent="0.25">
      <c r="A16" s="244">
        <v>3</v>
      </c>
      <c r="B16" s="245" t="s">
        <v>111</v>
      </c>
      <c r="C16" s="254" t="s">
        <v>112</v>
      </c>
      <c r="D16" s="246" t="s">
        <v>104</v>
      </c>
      <c r="E16" s="247">
        <v>2</v>
      </c>
      <c r="F16" s="248"/>
      <c r="G16" s="249">
        <f>ROUND(E16*F16,2)</f>
        <v>0</v>
      </c>
      <c r="H16" s="248"/>
      <c r="I16" s="249">
        <f>ROUND(E16*H16,2)</f>
        <v>0</v>
      </c>
      <c r="J16" s="248"/>
      <c r="K16" s="249">
        <f>ROUND(E16*J16,2)</f>
        <v>0</v>
      </c>
      <c r="L16" s="249">
        <v>21</v>
      </c>
      <c r="M16" s="249">
        <f>G16*(1+L16/100)</f>
        <v>0</v>
      </c>
      <c r="N16" s="247">
        <v>0</v>
      </c>
      <c r="O16" s="247">
        <f>ROUND(E16*N16,2)</f>
        <v>0</v>
      </c>
      <c r="P16" s="247">
        <v>0</v>
      </c>
      <c r="Q16" s="247">
        <f>ROUND(E16*P16,2)</f>
        <v>0</v>
      </c>
      <c r="R16" s="249"/>
      <c r="S16" s="249" t="s">
        <v>105</v>
      </c>
      <c r="T16" s="250" t="s">
        <v>106</v>
      </c>
      <c r="U16" s="222">
        <v>0</v>
      </c>
      <c r="V16" s="222">
        <f>ROUND(E16*U16,2)</f>
        <v>0</v>
      </c>
      <c r="W16" s="222"/>
      <c r="X16" s="222"/>
      <c r="Y16" s="222" t="s">
        <v>107</v>
      </c>
      <c r="Z16" s="212"/>
      <c r="AA16" s="212"/>
      <c r="AB16" s="212"/>
      <c r="AC16" s="212"/>
      <c r="AD16" s="212"/>
      <c r="AE16" s="212"/>
      <c r="AF16" s="212"/>
      <c r="AG16" s="212" t="s">
        <v>108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44">
        <v>4</v>
      </c>
      <c r="B17" s="245" t="s">
        <v>113</v>
      </c>
      <c r="C17" s="254" t="s">
        <v>114</v>
      </c>
      <c r="D17" s="246" t="s">
        <v>104</v>
      </c>
      <c r="E17" s="247">
        <v>1</v>
      </c>
      <c r="F17" s="248"/>
      <c r="G17" s="249">
        <f>ROUND(E17*F17,2)</f>
        <v>0</v>
      </c>
      <c r="H17" s="248"/>
      <c r="I17" s="249">
        <f>ROUND(E17*H17,2)</f>
        <v>0</v>
      </c>
      <c r="J17" s="248"/>
      <c r="K17" s="249">
        <f>ROUND(E17*J17,2)</f>
        <v>0</v>
      </c>
      <c r="L17" s="249">
        <v>21</v>
      </c>
      <c r="M17" s="249">
        <f>G17*(1+L17/100)</f>
        <v>0</v>
      </c>
      <c r="N17" s="247">
        <v>0</v>
      </c>
      <c r="O17" s="247">
        <f>ROUND(E17*N17,2)</f>
        <v>0</v>
      </c>
      <c r="P17" s="247">
        <v>0</v>
      </c>
      <c r="Q17" s="247">
        <f>ROUND(E17*P17,2)</f>
        <v>0</v>
      </c>
      <c r="R17" s="249"/>
      <c r="S17" s="249" t="s">
        <v>105</v>
      </c>
      <c r="T17" s="250" t="s">
        <v>106</v>
      </c>
      <c r="U17" s="222">
        <v>0</v>
      </c>
      <c r="V17" s="222">
        <f>ROUND(E17*U17,2)</f>
        <v>0</v>
      </c>
      <c r="W17" s="222"/>
      <c r="X17" s="222"/>
      <c r="Y17" s="222" t="s">
        <v>107</v>
      </c>
      <c r="Z17" s="212"/>
      <c r="AA17" s="212"/>
      <c r="AB17" s="212"/>
      <c r="AC17" s="212"/>
      <c r="AD17" s="212"/>
      <c r="AE17" s="212"/>
      <c r="AF17" s="212"/>
      <c r="AG17" s="212" t="s">
        <v>108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5">
      <c r="A18" s="244">
        <v>5</v>
      </c>
      <c r="B18" s="245" t="s">
        <v>115</v>
      </c>
      <c r="C18" s="254" t="s">
        <v>116</v>
      </c>
      <c r="D18" s="246" t="s">
        <v>117</v>
      </c>
      <c r="E18" s="247">
        <v>220</v>
      </c>
      <c r="F18" s="248"/>
      <c r="G18" s="249">
        <f>ROUND(E18*F18,2)</f>
        <v>0</v>
      </c>
      <c r="H18" s="248"/>
      <c r="I18" s="249">
        <f>ROUND(E18*H18,2)</f>
        <v>0</v>
      </c>
      <c r="J18" s="248"/>
      <c r="K18" s="249">
        <f>ROUND(E18*J18,2)</f>
        <v>0</v>
      </c>
      <c r="L18" s="249">
        <v>21</v>
      </c>
      <c r="M18" s="249">
        <f>G18*(1+L18/100)</f>
        <v>0</v>
      </c>
      <c r="N18" s="247">
        <v>0</v>
      </c>
      <c r="O18" s="247">
        <f>ROUND(E18*N18,2)</f>
        <v>0</v>
      </c>
      <c r="P18" s="247">
        <v>0</v>
      </c>
      <c r="Q18" s="247">
        <f>ROUND(E18*P18,2)</f>
        <v>0</v>
      </c>
      <c r="R18" s="249"/>
      <c r="S18" s="249" t="s">
        <v>105</v>
      </c>
      <c r="T18" s="250" t="s">
        <v>106</v>
      </c>
      <c r="U18" s="222">
        <v>0</v>
      </c>
      <c r="V18" s="222">
        <f>ROUND(E18*U18,2)</f>
        <v>0</v>
      </c>
      <c r="W18" s="222"/>
      <c r="X18" s="222"/>
      <c r="Y18" s="222" t="s">
        <v>107</v>
      </c>
      <c r="Z18" s="212"/>
      <c r="AA18" s="212"/>
      <c r="AB18" s="212"/>
      <c r="AC18" s="212"/>
      <c r="AD18" s="212"/>
      <c r="AE18" s="212"/>
      <c r="AF18" s="212"/>
      <c r="AG18" s="212" t="s">
        <v>108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5">
      <c r="A19" s="244">
        <v>6</v>
      </c>
      <c r="B19" s="245" t="s">
        <v>118</v>
      </c>
      <c r="C19" s="254" t="s">
        <v>119</v>
      </c>
      <c r="D19" s="246" t="s">
        <v>104</v>
      </c>
      <c r="E19" s="247">
        <v>1</v>
      </c>
      <c r="F19" s="248"/>
      <c r="G19" s="249">
        <f>ROUND(E19*F19,2)</f>
        <v>0</v>
      </c>
      <c r="H19" s="248"/>
      <c r="I19" s="249">
        <f>ROUND(E19*H19,2)</f>
        <v>0</v>
      </c>
      <c r="J19" s="248"/>
      <c r="K19" s="249">
        <f>ROUND(E19*J19,2)</f>
        <v>0</v>
      </c>
      <c r="L19" s="249">
        <v>21</v>
      </c>
      <c r="M19" s="249">
        <f>G19*(1+L19/100)</f>
        <v>0</v>
      </c>
      <c r="N19" s="247">
        <v>0</v>
      </c>
      <c r="O19" s="247">
        <f>ROUND(E19*N19,2)</f>
        <v>0</v>
      </c>
      <c r="P19" s="247">
        <v>0</v>
      </c>
      <c r="Q19" s="247">
        <f>ROUND(E19*P19,2)</f>
        <v>0</v>
      </c>
      <c r="R19" s="249"/>
      <c r="S19" s="249" t="s">
        <v>105</v>
      </c>
      <c r="T19" s="250" t="s">
        <v>106</v>
      </c>
      <c r="U19" s="222">
        <v>0</v>
      </c>
      <c r="V19" s="222">
        <f>ROUND(E19*U19,2)</f>
        <v>0</v>
      </c>
      <c r="W19" s="222"/>
      <c r="X19" s="222"/>
      <c r="Y19" s="222" t="s">
        <v>107</v>
      </c>
      <c r="Z19" s="212"/>
      <c r="AA19" s="212"/>
      <c r="AB19" s="212"/>
      <c r="AC19" s="212"/>
      <c r="AD19" s="212"/>
      <c r="AE19" s="212"/>
      <c r="AF19" s="212"/>
      <c r="AG19" s="212" t="s">
        <v>108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44">
        <v>7</v>
      </c>
      <c r="B20" s="245" t="s">
        <v>120</v>
      </c>
      <c r="C20" s="254" t="s">
        <v>121</v>
      </c>
      <c r="D20" s="246" t="s">
        <v>104</v>
      </c>
      <c r="E20" s="247">
        <v>2</v>
      </c>
      <c r="F20" s="248"/>
      <c r="G20" s="249">
        <f>ROUND(E20*F20,2)</f>
        <v>0</v>
      </c>
      <c r="H20" s="248"/>
      <c r="I20" s="249">
        <f>ROUND(E20*H20,2)</f>
        <v>0</v>
      </c>
      <c r="J20" s="248"/>
      <c r="K20" s="249">
        <f>ROUND(E20*J20,2)</f>
        <v>0</v>
      </c>
      <c r="L20" s="249">
        <v>21</v>
      </c>
      <c r="M20" s="249">
        <f>G20*(1+L20/100)</f>
        <v>0</v>
      </c>
      <c r="N20" s="247">
        <v>0</v>
      </c>
      <c r="O20" s="247">
        <f>ROUND(E20*N20,2)</f>
        <v>0</v>
      </c>
      <c r="P20" s="247">
        <v>0</v>
      </c>
      <c r="Q20" s="247">
        <f>ROUND(E20*P20,2)</f>
        <v>0</v>
      </c>
      <c r="R20" s="249"/>
      <c r="S20" s="249" t="s">
        <v>105</v>
      </c>
      <c r="T20" s="250" t="s">
        <v>106</v>
      </c>
      <c r="U20" s="222">
        <v>0</v>
      </c>
      <c r="V20" s="222">
        <f>ROUND(E20*U20,2)</f>
        <v>0</v>
      </c>
      <c r="W20" s="222"/>
      <c r="X20" s="222"/>
      <c r="Y20" s="222" t="s">
        <v>107</v>
      </c>
      <c r="Z20" s="212"/>
      <c r="AA20" s="212"/>
      <c r="AB20" s="212"/>
      <c r="AC20" s="212"/>
      <c r="AD20" s="212"/>
      <c r="AE20" s="212"/>
      <c r="AF20" s="212"/>
      <c r="AG20" s="212" t="s">
        <v>108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44">
        <v>8</v>
      </c>
      <c r="B21" s="245" t="s">
        <v>122</v>
      </c>
      <c r="C21" s="254" t="s">
        <v>123</v>
      </c>
      <c r="D21" s="246" t="s">
        <v>104</v>
      </c>
      <c r="E21" s="247">
        <v>2</v>
      </c>
      <c r="F21" s="248"/>
      <c r="G21" s="249">
        <f>ROUND(E21*F21,2)</f>
        <v>0</v>
      </c>
      <c r="H21" s="248"/>
      <c r="I21" s="249">
        <f>ROUND(E21*H21,2)</f>
        <v>0</v>
      </c>
      <c r="J21" s="248"/>
      <c r="K21" s="249">
        <f>ROUND(E21*J21,2)</f>
        <v>0</v>
      </c>
      <c r="L21" s="249">
        <v>21</v>
      </c>
      <c r="M21" s="249">
        <f>G21*(1+L21/100)</f>
        <v>0</v>
      </c>
      <c r="N21" s="247">
        <v>0</v>
      </c>
      <c r="O21" s="247">
        <f>ROUND(E21*N21,2)</f>
        <v>0</v>
      </c>
      <c r="P21" s="247">
        <v>0</v>
      </c>
      <c r="Q21" s="247">
        <f>ROUND(E21*P21,2)</f>
        <v>0</v>
      </c>
      <c r="R21" s="249"/>
      <c r="S21" s="249" t="s">
        <v>105</v>
      </c>
      <c r="T21" s="250" t="s">
        <v>106</v>
      </c>
      <c r="U21" s="222">
        <v>0</v>
      </c>
      <c r="V21" s="222">
        <f>ROUND(E21*U21,2)</f>
        <v>0</v>
      </c>
      <c r="W21" s="222"/>
      <c r="X21" s="222"/>
      <c r="Y21" s="222" t="s">
        <v>107</v>
      </c>
      <c r="Z21" s="212"/>
      <c r="AA21" s="212"/>
      <c r="AB21" s="212"/>
      <c r="AC21" s="212"/>
      <c r="AD21" s="212"/>
      <c r="AE21" s="212"/>
      <c r="AF21" s="212"/>
      <c r="AG21" s="212" t="s">
        <v>108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5">
      <c r="A22" s="244">
        <v>9</v>
      </c>
      <c r="B22" s="245" t="s">
        <v>124</v>
      </c>
      <c r="C22" s="254" t="s">
        <v>125</v>
      </c>
      <c r="D22" s="246" t="s">
        <v>117</v>
      </c>
      <c r="E22" s="247">
        <v>100</v>
      </c>
      <c r="F22" s="248"/>
      <c r="G22" s="249">
        <f>ROUND(E22*F22,2)</f>
        <v>0</v>
      </c>
      <c r="H22" s="248"/>
      <c r="I22" s="249">
        <f>ROUND(E22*H22,2)</f>
        <v>0</v>
      </c>
      <c r="J22" s="248"/>
      <c r="K22" s="249">
        <f>ROUND(E22*J22,2)</f>
        <v>0</v>
      </c>
      <c r="L22" s="249">
        <v>21</v>
      </c>
      <c r="M22" s="249">
        <f>G22*(1+L22/100)</f>
        <v>0</v>
      </c>
      <c r="N22" s="247">
        <v>0</v>
      </c>
      <c r="O22" s="247">
        <f>ROUND(E22*N22,2)</f>
        <v>0</v>
      </c>
      <c r="P22" s="247">
        <v>0</v>
      </c>
      <c r="Q22" s="247">
        <f>ROUND(E22*P22,2)</f>
        <v>0</v>
      </c>
      <c r="R22" s="249"/>
      <c r="S22" s="249" t="s">
        <v>105</v>
      </c>
      <c r="T22" s="250" t="s">
        <v>106</v>
      </c>
      <c r="U22" s="222">
        <v>0</v>
      </c>
      <c r="V22" s="222">
        <f>ROUND(E22*U22,2)</f>
        <v>0</v>
      </c>
      <c r="W22" s="222"/>
      <c r="X22" s="222"/>
      <c r="Y22" s="222" t="s">
        <v>107</v>
      </c>
      <c r="Z22" s="212"/>
      <c r="AA22" s="212"/>
      <c r="AB22" s="212"/>
      <c r="AC22" s="212"/>
      <c r="AD22" s="212"/>
      <c r="AE22" s="212"/>
      <c r="AF22" s="212"/>
      <c r="AG22" s="212" t="s">
        <v>108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5">
      <c r="A23" s="244">
        <v>10</v>
      </c>
      <c r="B23" s="245" t="s">
        <v>126</v>
      </c>
      <c r="C23" s="254" t="s">
        <v>127</v>
      </c>
      <c r="D23" s="246" t="s">
        <v>117</v>
      </c>
      <c r="E23" s="247">
        <v>140</v>
      </c>
      <c r="F23" s="248"/>
      <c r="G23" s="249">
        <f>ROUND(E23*F23,2)</f>
        <v>0</v>
      </c>
      <c r="H23" s="248"/>
      <c r="I23" s="249">
        <f>ROUND(E23*H23,2)</f>
        <v>0</v>
      </c>
      <c r="J23" s="248"/>
      <c r="K23" s="249">
        <f>ROUND(E23*J23,2)</f>
        <v>0</v>
      </c>
      <c r="L23" s="249">
        <v>21</v>
      </c>
      <c r="M23" s="249">
        <f>G23*(1+L23/100)</f>
        <v>0</v>
      </c>
      <c r="N23" s="247">
        <v>0</v>
      </c>
      <c r="O23" s="247">
        <f>ROUND(E23*N23,2)</f>
        <v>0</v>
      </c>
      <c r="P23" s="247">
        <v>0</v>
      </c>
      <c r="Q23" s="247">
        <f>ROUND(E23*P23,2)</f>
        <v>0</v>
      </c>
      <c r="R23" s="249"/>
      <c r="S23" s="249" t="s">
        <v>105</v>
      </c>
      <c r="T23" s="250" t="s">
        <v>106</v>
      </c>
      <c r="U23" s="222">
        <v>0</v>
      </c>
      <c r="V23" s="222">
        <f>ROUND(E23*U23,2)</f>
        <v>0</v>
      </c>
      <c r="W23" s="222"/>
      <c r="X23" s="222"/>
      <c r="Y23" s="222" t="s">
        <v>107</v>
      </c>
      <c r="Z23" s="212"/>
      <c r="AA23" s="212"/>
      <c r="AB23" s="212"/>
      <c r="AC23" s="212"/>
      <c r="AD23" s="212"/>
      <c r="AE23" s="212"/>
      <c r="AF23" s="212"/>
      <c r="AG23" s="212" t="s">
        <v>108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5">
      <c r="A24" s="244">
        <v>11</v>
      </c>
      <c r="B24" s="245" t="s">
        <v>128</v>
      </c>
      <c r="C24" s="254" t="s">
        <v>129</v>
      </c>
      <c r="D24" s="246" t="s">
        <v>117</v>
      </c>
      <c r="E24" s="247">
        <v>25</v>
      </c>
      <c r="F24" s="248"/>
      <c r="G24" s="249">
        <f>ROUND(E24*F24,2)</f>
        <v>0</v>
      </c>
      <c r="H24" s="248"/>
      <c r="I24" s="249">
        <f>ROUND(E24*H24,2)</f>
        <v>0</v>
      </c>
      <c r="J24" s="248"/>
      <c r="K24" s="249">
        <f>ROUND(E24*J24,2)</f>
        <v>0</v>
      </c>
      <c r="L24" s="249">
        <v>21</v>
      </c>
      <c r="M24" s="249">
        <f>G24*(1+L24/100)</f>
        <v>0</v>
      </c>
      <c r="N24" s="247">
        <v>0</v>
      </c>
      <c r="O24" s="247">
        <f>ROUND(E24*N24,2)</f>
        <v>0</v>
      </c>
      <c r="P24" s="247">
        <v>0</v>
      </c>
      <c r="Q24" s="247">
        <f>ROUND(E24*P24,2)</f>
        <v>0</v>
      </c>
      <c r="R24" s="249"/>
      <c r="S24" s="249" t="s">
        <v>105</v>
      </c>
      <c r="T24" s="250" t="s">
        <v>106</v>
      </c>
      <c r="U24" s="222">
        <v>0</v>
      </c>
      <c r="V24" s="222">
        <f>ROUND(E24*U24,2)</f>
        <v>0</v>
      </c>
      <c r="W24" s="222"/>
      <c r="X24" s="222"/>
      <c r="Y24" s="222" t="s">
        <v>107</v>
      </c>
      <c r="Z24" s="212"/>
      <c r="AA24" s="212"/>
      <c r="AB24" s="212"/>
      <c r="AC24" s="212"/>
      <c r="AD24" s="212"/>
      <c r="AE24" s="212"/>
      <c r="AF24" s="212"/>
      <c r="AG24" s="212" t="s">
        <v>108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0.399999999999999" outlineLevel="1" x14ac:dyDescent="0.25">
      <c r="A25" s="244">
        <v>12</v>
      </c>
      <c r="B25" s="245" t="s">
        <v>130</v>
      </c>
      <c r="C25" s="254" t="s">
        <v>131</v>
      </c>
      <c r="D25" s="246" t="s">
        <v>117</v>
      </c>
      <c r="E25" s="247">
        <v>15</v>
      </c>
      <c r="F25" s="248"/>
      <c r="G25" s="249">
        <f>ROUND(E25*F25,2)</f>
        <v>0</v>
      </c>
      <c r="H25" s="248"/>
      <c r="I25" s="249">
        <f>ROUND(E25*H25,2)</f>
        <v>0</v>
      </c>
      <c r="J25" s="248"/>
      <c r="K25" s="249">
        <f>ROUND(E25*J25,2)</f>
        <v>0</v>
      </c>
      <c r="L25" s="249">
        <v>21</v>
      </c>
      <c r="M25" s="249">
        <f>G25*(1+L25/100)</f>
        <v>0</v>
      </c>
      <c r="N25" s="247">
        <v>0</v>
      </c>
      <c r="O25" s="247">
        <f>ROUND(E25*N25,2)</f>
        <v>0</v>
      </c>
      <c r="P25" s="247">
        <v>0</v>
      </c>
      <c r="Q25" s="247">
        <f>ROUND(E25*P25,2)</f>
        <v>0</v>
      </c>
      <c r="R25" s="249"/>
      <c r="S25" s="249" t="s">
        <v>105</v>
      </c>
      <c r="T25" s="250" t="s">
        <v>106</v>
      </c>
      <c r="U25" s="222">
        <v>0</v>
      </c>
      <c r="V25" s="222">
        <f>ROUND(E25*U25,2)</f>
        <v>0</v>
      </c>
      <c r="W25" s="222"/>
      <c r="X25" s="222"/>
      <c r="Y25" s="222" t="s">
        <v>107</v>
      </c>
      <c r="Z25" s="212"/>
      <c r="AA25" s="212"/>
      <c r="AB25" s="212"/>
      <c r="AC25" s="212"/>
      <c r="AD25" s="212"/>
      <c r="AE25" s="212"/>
      <c r="AF25" s="212"/>
      <c r="AG25" s="212" t="s">
        <v>108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1" x14ac:dyDescent="0.25">
      <c r="A26" s="244">
        <v>13</v>
      </c>
      <c r="B26" s="245" t="s">
        <v>132</v>
      </c>
      <c r="C26" s="254" t="s">
        <v>133</v>
      </c>
      <c r="D26" s="246" t="s">
        <v>104</v>
      </c>
      <c r="E26" s="247">
        <v>3</v>
      </c>
      <c r="F26" s="248"/>
      <c r="G26" s="249">
        <f>ROUND(E26*F26,2)</f>
        <v>0</v>
      </c>
      <c r="H26" s="248"/>
      <c r="I26" s="249">
        <f>ROUND(E26*H26,2)</f>
        <v>0</v>
      </c>
      <c r="J26" s="248"/>
      <c r="K26" s="249">
        <f>ROUND(E26*J26,2)</f>
        <v>0</v>
      </c>
      <c r="L26" s="249">
        <v>21</v>
      </c>
      <c r="M26" s="249">
        <f>G26*(1+L26/100)</f>
        <v>0</v>
      </c>
      <c r="N26" s="247">
        <v>0</v>
      </c>
      <c r="O26" s="247">
        <f>ROUND(E26*N26,2)</f>
        <v>0</v>
      </c>
      <c r="P26" s="247">
        <v>0</v>
      </c>
      <c r="Q26" s="247">
        <f>ROUND(E26*P26,2)</f>
        <v>0</v>
      </c>
      <c r="R26" s="249"/>
      <c r="S26" s="249" t="s">
        <v>105</v>
      </c>
      <c r="T26" s="250" t="s">
        <v>106</v>
      </c>
      <c r="U26" s="222">
        <v>0</v>
      </c>
      <c r="V26" s="222">
        <f>ROUND(E26*U26,2)</f>
        <v>0</v>
      </c>
      <c r="W26" s="222"/>
      <c r="X26" s="222"/>
      <c r="Y26" s="222" t="s">
        <v>107</v>
      </c>
      <c r="Z26" s="212"/>
      <c r="AA26" s="212"/>
      <c r="AB26" s="212"/>
      <c r="AC26" s="212"/>
      <c r="AD26" s="212"/>
      <c r="AE26" s="212"/>
      <c r="AF26" s="212"/>
      <c r="AG26" s="212" t="s">
        <v>108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ht="20.399999999999999" outlineLevel="1" x14ac:dyDescent="0.25">
      <c r="A27" s="244">
        <v>14</v>
      </c>
      <c r="B27" s="245" t="s">
        <v>134</v>
      </c>
      <c r="C27" s="254" t="s">
        <v>135</v>
      </c>
      <c r="D27" s="246" t="s">
        <v>117</v>
      </c>
      <c r="E27" s="247">
        <v>25</v>
      </c>
      <c r="F27" s="248"/>
      <c r="G27" s="249">
        <f>ROUND(E27*F27,2)</f>
        <v>0</v>
      </c>
      <c r="H27" s="248"/>
      <c r="I27" s="249">
        <f>ROUND(E27*H27,2)</f>
        <v>0</v>
      </c>
      <c r="J27" s="248"/>
      <c r="K27" s="249">
        <f>ROUND(E27*J27,2)</f>
        <v>0</v>
      </c>
      <c r="L27" s="249">
        <v>21</v>
      </c>
      <c r="M27" s="249">
        <f>G27*(1+L27/100)</f>
        <v>0</v>
      </c>
      <c r="N27" s="247">
        <v>0</v>
      </c>
      <c r="O27" s="247">
        <f>ROUND(E27*N27,2)</f>
        <v>0</v>
      </c>
      <c r="P27" s="247">
        <v>0</v>
      </c>
      <c r="Q27" s="247">
        <f>ROUND(E27*P27,2)</f>
        <v>0</v>
      </c>
      <c r="R27" s="249"/>
      <c r="S27" s="249" t="s">
        <v>105</v>
      </c>
      <c r="T27" s="250" t="s">
        <v>106</v>
      </c>
      <c r="U27" s="222">
        <v>0</v>
      </c>
      <c r="V27" s="222">
        <f>ROUND(E27*U27,2)</f>
        <v>0</v>
      </c>
      <c r="W27" s="222"/>
      <c r="X27" s="222"/>
      <c r="Y27" s="222" t="s">
        <v>107</v>
      </c>
      <c r="Z27" s="212"/>
      <c r="AA27" s="212"/>
      <c r="AB27" s="212"/>
      <c r="AC27" s="212"/>
      <c r="AD27" s="212"/>
      <c r="AE27" s="212"/>
      <c r="AF27" s="212"/>
      <c r="AG27" s="212" t="s">
        <v>108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44">
        <v>15</v>
      </c>
      <c r="B28" s="245" t="s">
        <v>136</v>
      </c>
      <c r="C28" s="254" t="s">
        <v>137</v>
      </c>
      <c r="D28" s="246" t="s">
        <v>104</v>
      </c>
      <c r="E28" s="247">
        <v>4</v>
      </c>
      <c r="F28" s="248"/>
      <c r="G28" s="249">
        <f>ROUND(E28*F28,2)</f>
        <v>0</v>
      </c>
      <c r="H28" s="248"/>
      <c r="I28" s="249">
        <f>ROUND(E28*H28,2)</f>
        <v>0</v>
      </c>
      <c r="J28" s="248"/>
      <c r="K28" s="249">
        <f>ROUND(E28*J28,2)</f>
        <v>0</v>
      </c>
      <c r="L28" s="249">
        <v>21</v>
      </c>
      <c r="M28" s="249">
        <f>G28*(1+L28/100)</f>
        <v>0</v>
      </c>
      <c r="N28" s="247">
        <v>0</v>
      </c>
      <c r="O28" s="247">
        <f>ROUND(E28*N28,2)</f>
        <v>0</v>
      </c>
      <c r="P28" s="247">
        <v>0</v>
      </c>
      <c r="Q28" s="247">
        <f>ROUND(E28*P28,2)</f>
        <v>0</v>
      </c>
      <c r="R28" s="249"/>
      <c r="S28" s="249" t="s">
        <v>105</v>
      </c>
      <c r="T28" s="250" t="s">
        <v>106</v>
      </c>
      <c r="U28" s="222">
        <v>0</v>
      </c>
      <c r="V28" s="222">
        <f>ROUND(E28*U28,2)</f>
        <v>0</v>
      </c>
      <c r="W28" s="222"/>
      <c r="X28" s="222"/>
      <c r="Y28" s="222" t="s">
        <v>107</v>
      </c>
      <c r="Z28" s="212"/>
      <c r="AA28" s="212"/>
      <c r="AB28" s="212"/>
      <c r="AC28" s="212"/>
      <c r="AD28" s="212"/>
      <c r="AE28" s="212"/>
      <c r="AF28" s="212"/>
      <c r="AG28" s="212" t="s">
        <v>108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44">
        <v>16</v>
      </c>
      <c r="B29" s="245" t="s">
        <v>138</v>
      </c>
      <c r="C29" s="254" t="s">
        <v>139</v>
      </c>
      <c r="D29" s="246" t="s">
        <v>104</v>
      </c>
      <c r="E29" s="247">
        <v>2</v>
      </c>
      <c r="F29" s="248"/>
      <c r="G29" s="249">
        <f>ROUND(E29*F29,2)</f>
        <v>0</v>
      </c>
      <c r="H29" s="248"/>
      <c r="I29" s="249">
        <f>ROUND(E29*H29,2)</f>
        <v>0</v>
      </c>
      <c r="J29" s="248"/>
      <c r="K29" s="249">
        <f>ROUND(E29*J29,2)</f>
        <v>0</v>
      </c>
      <c r="L29" s="249">
        <v>21</v>
      </c>
      <c r="M29" s="249">
        <f>G29*(1+L29/100)</f>
        <v>0</v>
      </c>
      <c r="N29" s="247">
        <v>0</v>
      </c>
      <c r="O29" s="247">
        <f>ROUND(E29*N29,2)</f>
        <v>0</v>
      </c>
      <c r="P29" s="247">
        <v>0</v>
      </c>
      <c r="Q29" s="247">
        <f>ROUND(E29*P29,2)</f>
        <v>0</v>
      </c>
      <c r="R29" s="249"/>
      <c r="S29" s="249" t="s">
        <v>105</v>
      </c>
      <c r="T29" s="250" t="s">
        <v>106</v>
      </c>
      <c r="U29" s="222">
        <v>0</v>
      </c>
      <c r="V29" s="222">
        <f>ROUND(E29*U29,2)</f>
        <v>0</v>
      </c>
      <c r="W29" s="222"/>
      <c r="X29" s="222"/>
      <c r="Y29" s="222" t="s">
        <v>107</v>
      </c>
      <c r="Z29" s="212"/>
      <c r="AA29" s="212"/>
      <c r="AB29" s="212"/>
      <c r="AC29" s="212"/>
      <c r="AD29" s="212"/>
      <c r="AE29" s="212"/>
      <c r="AF29" s="212"/>
      <c r="AG29" s="212" t="s">
        <v>108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5">
      <c r="A30" s="244">
        <v>17</v>
      </c>
      <c r="B30" s="245" t="s">
        <v>140</v>
      </c>
      <c r="C30" s="254" t="s">
        <v>141</v>
      </c>
      <c r="D30" s="246" t="s">
        <v>104</v>
      </c>
      <c r="E30" s="247">
        <v>2</v>
      </c>
      <c r="F30" s="248"/>
      <c r="G30" s="249">
        <f>ROUND(E30*F30,2)</f>
        <v>0</v>
      </c>
      <c r="H30" s="248"/>
      <c r="I30" s="249">
        <f>ROUND(E30*H30,2)</f>
        <v>0</v>
      </c>
      <c r="J30" s="248"/>
      <c r="K30" s="249">
        <f>ROUND(E30*J30,2)</f>
        <v>0</v>
      </c>
      <c r="L30" s="249">
        <v>21</v>
      </c>
      <c r="M30" s="249">
        <f>G30*(1+L30/100)</f>
        <v>0</v>
      </c>
      <c r="N30" s="247">
        <v>0</v>
      </c>
      <c r="O30" s="247">
        <f>ROUND(E30*N30,2)</f>
        <v>0</v>
      </c>
      <c r="P30" s="247">
        <v>0</v>
      </c>
      <c r="Q30" s="247">
        <f>ROUND(E30*P30,2)</f>
        <v>0</v>
      </c>
      <c r="R30" s="249"/>
      <c r="S30" s="249" t="s">
        <v>105</v>
      </c>
      <c r="T30" s="250" t="s">
        <v>106</v>
      </c>
      <c r="U30" s="222">
        <v>0</v>
      </c>
      <c r="V30" s="222">
        <f>ROUND(E30*U30,2)</f>
        <v>0</v>
      </c>
      <c r="W30" s="222"/>
      <c r="X30" s="222"/>
      <c r="Y30" s="222" t="s">
        <v>107</v>
      </c>
      <c r="Z30" s="212"/>
      <c r="AA30" s="212"/>
      <c r="AB30" s="212"/>
      <c r="AC30" s="212"/>
      <c r="AD30" s="212"/>
      <c r="AE30" s="212"/>
      <c r="AF30" s="212"/>
      <c r="AG30" s="212" t="s">
        <v>108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44">
        <v>18</v>
      </c>
      <c r="B31" s="245" t="s">
        <v>142</v>
      </c>
      <c r="C31" s="254" t="s">
        <v>143</v>
      </c>
      <c r="D31" s="246" t="s">
        <v>117</v>
      </c>
      <c r="E31" s="247">
        <v>50</v>
      </c>
      <c r="F31" s="248"/>
      <c r="G31" s="249">
        <f>ROUND(E31*F31,2)</f>
        <v>0</v>
      </c>
      <c r="H31" s="248"/>
      <c r="I31" s="249">
        <f>ROUND(E31*H31,2)</f>
        <v>0</v>
      </c>
      <c r="J31" s="248"/>
      <c r="K31" s="249">
        <f>ROUND(E31*J31,2)</f>
        <v>0</v>
      </c>
      <c r="L31" s="249">
        <v>21</v>
      </c>
      <c r="M31" s="249">
        <f>G31*(1+L31/100)</f>
        <v>0</v>
      </c>
      <c r="N31" s="247">
        <v>0</v>
      </c>
      <c r="O31" s="247">
        <f>ROUND(E31*N31,2)</f>
        <v>0</v>
      </c>
      <c r="P31" s="247">
        <v>0</v>
      </c>
      <c r="Q31" s="247">
        <f>ROUND(E31*P31,2)</f>
        <v>0</v>
      </c>
      <c r="R31" s="249"/>
      <c r="S31" s="249" t="s">
        <v>105</v>
      </c>
      <c r="T31" s="250" t="s">
        <v>106</v>
      </c>
      <c r="U31" s="222">
        <v>0</v>
      </c>
      <c r="V31" s="222">
        <f>ROUND(E31*U31,2)</f>
        <v>0</v>
      </c>
      <c r="W31" s="222"/>
      <c r="X31" s="222"/>
      <c r="Y31" s="222" t="s">
        <v>107</v>
      </c>
      <c r="Z31" s="212"/>
      <c r="AA31" s="212"/>
      <c r="AB31" s="212"/>
      <c r="AC31" s="212"/>
      <c r="AD31" s="212"/>
      <c r="AE31" s="212"/>
      <c r="AF31" s="212"/>
      <c r="AG31" s="212" t="s">
        <v>108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outlineLevel="1" x14ac:dyDescent="0.25">
      <c r="A32" s="244">
        <v>19</v>
      </c>
      <c r="B32" s="245" t="s">
        <v>144</v>
      </c>
      <c r="C32" s="254" t="s">
        <v>145</v>
      </c>
      <c r="D32" s="246" t="s">
        <v>104</v>
      </c>
      <c r="E32" s="247">
        <v>1</v>
      </c>
      <c r="F32" s="248"/>
      <c r="G32" s="249">
        <f>ROUND(E32*F32,2)</f>
        <v>0</v>
      </c>
      <c r="H32" s="248"/>
      <c r="I32" s="249">
        <f>ROUND(E32*H32,2)</f>
        <v>0</v>
      </c>
      <c r="J32" s="248"/>
      <c r="K32" s="249">
        <f>ROUND(E32*J32,2)</f>
        <v>0</v>
      </c>
      <c r="L32" s="249">
        <v>21</v>
      </c>
      <c r="M32" s="249">
        <f>G32*(1+L32/100)</f>
        <v>0</v>
      </c>
      <c r="N32" s="247">
        <v>0</v>
      </c>
      <c r="O32" s="247">
        <f>ROUND(E32*N32,2)</f>
        <v>0</v>
      </c>
      <c r="P32" s="247">
        <v>0</v>
      </c>
      <c r="Q32" s="247">
        <f>ROUND(E32*P32,2)</f>
        <v>0</v>
      </c>
      <c r="R32" s="249"/>
      <c r="S32" s="249" t="s">
        <v>105</v>
      </c>
      <c r="T32" s="250" t="s">
        <v>106</v>
      </c>
      <c r="U32" s="222">
        <v>0</v>
      </c>
      <c r="V32" s="222">
        <f>ROUND(E32*U32,2)</f>
        <v>0</v>
      </c>
      <c r="W32" s="222"/>
      <c r="X32" s="222"/>
      <c r="Y32" s="222" t="s">
        <v>107</v>
      </c>
      <c r="Z32" s="212"/>
      <c r="AA32" s="212"/>
      <c r="AB32" s="212"/>
      <c r="AC32" s="212"/>
      <c r="AD32" s="212"/>
      <c r="AE32" s="212"/>
      <c r="AF32" s="212"/>
      <c r="AG32" s="212" t="s">
        <v>108</v>
      </c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5">
      <c r="A33" s="244">
        <v>20</v>
      </c>
      <c r="B33" s="245" t="s">
        <v>146</v>
      </c>
      <c r="C33" s="254" t="s">
        <v>147</v>
      </c>
      <c r="D33" s="246" t="s">
        <v>104</v>
      </c>
      <c r="E33" s="247">
        <v>1</v>
      </c>
      <c r="F33" s="248"/>
      <c r="G33" s="249">
        <f>ROUND(E33*F33,2)</f>
        <v>0</v>
      </c>
      <c r="H33" s="248"/>
      <c r="I33" s="249">
        <f>ROUND(E33*H33,2)</f>
        <v>0</v>
      </c>
      <c r="J33" s="248"/>
      <c r="K33" s="249">
        <f>ROUND(E33*J33,2)</f>
        <v>0</v>
      </c>
      <c r="L33" s="249">
        <v>21</v>
      </c>
      <c r="M33" s="249">
        <f>G33*(1+L33/100)</f>
        <v>0</v>
      </c>
      <c r="N33" s="247">
        <v>0</v>
      </c>
      <c r="O33" s="247">
        <f>ROUND(E33*N33,2)</f>
        <v>0</v>
      </c>
      <c r="P33" s="247">
        <v>0</v>
      </c>
      <c r="Q33" s="247">
        <f>ROUND(E33*P33,2)</f>
        <v>0</v>
      </c>
      <c r="R33" s="249"/>
      <c r="S33" s="249" t="s">
        <v>105</v>
      </c>
      <c r="T33" s="250" t="s">
        <v>106</v>
      </c>
      <c r="U33" s="222">
        <v>0</v>
      </c>
      <c r="V33" s="222">
        <f>ROUND(E33*U33,2)</f>
        <v>0</v>
      </c>
      <c r="W33" s="222"/>
      <c r="X33" s="222"/>
      <c r="Y33" s="222" t="s">
        <v>107</v>
      </c>
      <c r="Z33" s="212"/>
      <c r="AA33" s="212"/>
      <c r="AB33" s="212"/>
      <c r="AC33" s="212"/>
      <c r="AD33" s="212"/>
      <c r="AE33" s="212"/>
      <c r="AF33" s="212"/>
      <c r="AG33" s="212" t="s">
        <v>108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1" x14ac:dyDescent="0.25">
      <c r="A34" s="244">
        <v>21</v>
      </c>
      <c r="B34" s="245" t="s">
        <v>148</v>
      </c>
      <c r="C34" s="254" t="s">
        <v>149</v>
      </c>
      <c r="D34" s="246" t="s">
        <v>117</v>
      </c>
      <c r="E34" s="247">
        <v>20</v>
      </c>
      <c r="F34" s="248"/>
      <c r="G34" s="249">
        <f>ROUND(E34*F34,2)</f>
        <v>0</v>
      </c>
      <c r="H34" s="248"/>
      <c r="I34" s="249">
        <f>ROUND(E34*H34,2)</f>
        <v>0</v>
      </c>
      <c r="J34" s="248"/>
      <c r="K34" s="249">
        <f>ROUND(E34*J34,2)</f>
        <v>0</v>
      </c>
      <c r="L34" s="249">
        <v>21</v>
      </c>
      <c r="M34" s="249">
        <f>G34*(1+L34/100)</f>
        <v>0</v>
      </c>
      <c r="N34" s="247">
        <v>0</v>
      </c>
      <c r="O34" s="247">
        <f>ROUND(E34*N34,2)</f>
        <v>0</v>
      </c>
      <c r="P34" s="247">
        <v>0</v>
      </c>
      <c r="Q34" s="247">
        <f>ROUND(E34*P34,2)</f>
        <v>0</v>
      </c>
      <c r="R34" s="249"/>
      <c r="S34" s="249" t="s">
        <v>105</v>
      </c>
      <c r="T34" s="250" t="s">
        <v>106</v>
      </c>
      <c r="U34" s="222">
        <v>0</v>
      </c>
      <c r="V34" s="222">
        <f>ROUND(E34*U34,2)</f>
        <v>0</v>
      </c>
      <c r="W34" s="222"/>
      <c r="X34" s="222"/>
      <c r="Y34" s="222" t="s">
        <v>107</v>
      </c>
      <c r="Z34" s="212"/>
      <c r="AA34" s="212"/>
      <c r="AB34" s="212"/>
      <c r="AC34" s="212"/>
      <c r="AD34" s="212"/>
      <c r="AE34" s="212"/>
      <c r="AF34" s="212"/>
      <c r="AG34" s="212" t="s">
        <v>108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5">
      <c r="A35" s="244">
        <v>22</v>
      </c>
      <c r="B35" s="245" t="s">
        <v>150</v>
      </c>
      <c r="C35" s="254" t="s">
        <v>151</v>
      </c>
      <c r="D35" s="246" t="s">
        <v>117</v>
      </c>
      <c r="E35" s="247">
        <v>20</v>
      </c>
      <c r="F35" s="248"/>
      <c r="G35" s="249">
        <f>ROUND(E35*F35,2)</f>
        <v>0</v>
      </c>
      <c r="H35" s="248"/>
      <c r="I35" s="249">
        <f>ROUND(E35*H35,2)</f>
        <v>0</v>
      </c>
      <c r="J35" s="248"/>
      <c r="K35" s="249">
        <f>ROUND(E35*J35,2)</f>
        <v>0</v>
      </c>
      <c r="L35" s="249">
        <v>21</v>
      </c>
      <c r="M35" s="249">
        <f>G35*(1+L35/100)</f>
        <v>0</v>
      </c>
      <c r="N35" s="247">
        <v>0</v>
      </c>
      <c r="O35" s="247">
        <f>ROUND(E35*N35,2)</f>
        <v>0</v>
      </c>
      <c r="P35" s="247">
        <v>0</v>
      </c>
      <c r="Q35" s="247">
        <f>ROUND(E35*P35,2)</f>
        <v>0</v>
      </c>
      <c r="R35" s="249"/>
      <c r="S35" s="249" t="s">
        <v>105</v>
      </c>
      <c r="T35" s="250" t="s">
        <v>106</v>
      </c>
      <c r="U35" s="222">
        <v>0</v>
      </c>
      <c r="V35" s="222">
        <f>ROUND(E35*U35,2)</f>
        <v>0</v>
      </c>
      <c r="W35" s="222"/>
      <c r="X35" s="222"/>
      <c r="Y35" s="222" t="s">
        <v>107</v>
      </c>
      <c r="Z35" s="212"/>
      <c r="AA35" s="212"/>
      <c r="AB35" s="212"/>
      <c r="AC35" s="212"/>
      <c r="AD35" s="212"/>
      <c r="AE35" s="212"/>
      <c r="AF35" s="212"/>
      <c r="AG35" s="212" t="s">
        <v>108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1" x14ac:dyDescent="0.25">
      <c r="A36" s="244">
        <v>23</v>
      </c>
      <c r="B36" s="245" t="s">
        <v>152</v>
      </c>
      <c r="C36" s="254" t="s">
        <v>153</v>
      </c>
      <c r="D36" s="246" t="s">
        <v>104</v>
      </c>
      <c r="E36" s="247">
        <v>1</v>
      </c>
      <c r="F36" s="248"/>
      <c r="G36" s="249">
        <f>ROUND(E36*F36,2)</f>
        <v>0</v>
      </c>
      <c r="H36" s="248"/>
      <c r="I36" s="249">
        <f>ROUND(E36*H36,2)</f>
        <v>0</v>
      </c>
      <c r="J36" s="248"/>
      <c r="K36" s="249">
        <f>ROUND(E36*J36,2)</f>
        <v>0</v>
      </c>
      <c r="L36" s="249">
        <v>21</v>
      </c>
      <c r="M36" s="249">
        <f>G36*(1+L36/100)</f>
        <v>0</v>
      </c>
      <c r="N36" s="247">
        <v>0</v>
      </c>
      <c r="O36" s="247">
        <f>ROUND(E36*N36,2)</f>
        <v>0</v>
      </c>
      <c r="P36" s="247">
        <v>0</v>
      </c>
      <c r="Q36" s="247">
        <f>ROUND(E36*P36,2)</f>
        <v>0</v>
      </c>
      <c r="R36" s="249"/>
      <c r="S36" s="249" t="s">
        <v>105</v>
      </c>
      <c r="T36" s="250" t="s">
        <v>106</v>
      </c>
      <c r="U36" s="222">
        <v>0</v>
      </c>
      <c r="V36" s="222">
        <f>ROUND(E36*U36,2)</f>
        <v>0</v>
      </c>
      <c r="W36" s="222"/>
      <c r="X36" s="222"/>
      <c r="Y36" s="222" t="s">
        <v>107</v>
      </c>
      <c r="Z36" s="212"/>
      <c r="AA36" s="212"/>
      <c r="AB36" s="212"/>
      <c r="AC36" s="212"/>
      <c r="AD36" s="212"/>
      <c r="AE36" s="212"/>
      <c r="AF36" s="212"/>
      <c r="AG36" s="212" t="s">
        <v>108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1" x14ac:dyDescent="0.25">
      <c r="A37" s="244">
        <v>24</v>
      </c>
      <c r="B37" s="245" t="s">
        <v>154</v>
      </c>
      <c r="C37" s="254" t="s">
        <v>155</v>
      </c>
      <c r="D37" s="246" t="s">
        <v>104</v>
      </c>
      <c r="E37" s="247">
        <v>1</v>
      </c>
      <c r="F37" s="248"/>
      <c r="G37" s="249">
        <f>ROUND(E37*F37,2)</f>
        <v>0</v>
      </c>
      <c r="H37" s="248"/>
      <c r="I37" s="249">
        <f>ROUND(E37*H37,2)</f>
        <v>0</v>
      </c>
      <c r="J37" s="248"/>
      <c r="K37" s="249">
        <f>ROUND(E37*J37,2)</f>
        <v>0</v>
      </c>
      <c r="L37" s="249">
        <v>21</v>
      </c>
      <c r="M37" s="249">
        <f>G37*(1+L37/100)</f>
        <v>0</v>
      </c>
      <c r="N37" s="247">
        <v>0</v>
      </c>
      <c r="O37" s="247">
        <f>ROUND(E37*N37,2)</f>
        <v>0</v>
      </c>
      <c r="P37" s="247">
        <v>0</v>
      </c>
      <c r="Q37" s="247">
        <f>ROUND(E37*P37,2)</f>
        <v>0</v>
      </c>
      <c r="R37" s="249"/>
      <c r="S37" s="249" t="s">
        <v>105</v>
      </c>
      <c r="T37" s="250" t="s">
        <v>106</v>
      </c>
      <c r="U37" s="222">
        <v>0</v>
      </c>
      <c r="V37" s="222">
        <f>ROUND(E37*U37,2)</f>
        <v>0</v>
      </c>
      <c r="W37" s="222"/>
      <c r="X37" s="222"/>
      <c r="Y37" s="222" t="s">
        <v>107</v>
      </c>
      <c r="Z37" s="212"/>
      <c r="AA37" s="212"/>
      <c r="AB37" s="212"/>
      <c r="AC37" s="212"/>
      <c r="AD37" s="212"/>
      <c r="AE37" s="212"/>
      <c r="AF37" s="212"/>
      <c r="AG37" s="212" t="s">
        <v>108</v>
      </c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5">
      <c r="A38" s="244">
        <v>25</v>
      </c>
      <c r="B38" s="245" t="s">
        <v>156</v>
      </c>
      <c r="C38" s="254" t="s">
        <v>157</v>
      </c>
      <c r="D38" s="246" t="s">
        <v>104</v>
      </c>
      <c r="E38" s="247">
        <v>2</v>
      </c>
      <c r="F38" s="248"/>
      <c r="G38" s="249">
        <f>ROUND(E38*F38,2)</f>
        <v>0</v>
      </c>
      <c r="H38" s="248"/>
      <c r="I38" s="249">
        <f>ROUND(E38*H38,2)</f>
        <v>0</v>
      </c>
      <c r="J38" s="248"/>
      <c r="K38" s="249">
        <f>ROUND(E38*J38,2)</f>
        <v>0</v>
      </c>
      <c r="L38" s="249">
        <v>21</v>
      </c>
      <c r="M38" s="249">
        <f>G38*(1+L38/100)</f>
        <v>0</v>
      </c>
      <c r="N38" s="247">
        <v>0</v>
      </c>
      <c r="O38" s="247">
        <f>ROUND(E38*N38,2)</f>
        <v>0</v>
      </c>
      <c r="P38" s="247">
        <v>0</v>
      </c>
      <c r="Q38" s="247">
        <f>ROUND(E38*P38,2)</f>
        <v>0</v>
      </c>
      <c r="R38" s="249"/>
      <c r="S38" s="249" t="s">
        <v>105</v>
      </c>
      <c r="T38" s="250" t="s">
        <v>106</v>
      </c>
      <c r="U38" s="222">
        <v>0</v>
      </c>
      <c r="V38" s="222">
        <f>ROUND(E38*U38,2)</f>
        <v>0</v>
      </c>
      <c r="W38" s="222"/>
      <c r="X38" s="222"/>
      <c r="Y38" s="222" t="s">
        <v>107</v>
      </c>
      <c r="Z38" s="212"/>
      <c r="AA38" s="212"/>
      <c r="AB38" s="212"/>
      <c r="AC38" s="212"/>
      <c r="AD38" s="212"/>
      <c r="AE38" s="212"/>
      <c r="AF38" s="212"/>
      <c r="AG38" s="212" t="s">
        <v>108</v>
      </c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5">
      <c r="A39" s="244">
        <v>26</v>
      </c>
      <c r="B39" s="245" t="s">
        <v>158</v>
      </c>
      <c r="C39" s="254" t="s">
        <v>159</v>
      </c>
      <c r="D39" s="246" t="s">
        <v>104</v>
      </c>
      <c r="E39" s="247">
        <v>2</v>
      </c>
      <c r="F39" s="248"/>
      <c r="G39" s="249">
        <f>ROUND(E39*F39,2)</f>
        <v>0</v>
      </c>
      <c r="H39" s="248"/>
      <c r="I39" s="249">
        <f>ROUND(E39*H39,2)</f>
        <v>0</v>
      </c>
      <c r="J39" s="248"/>
      <c r="K39" s="249">
        <f>ROUND(E39*J39,2)</f>
        <v>0</v>
      </c>
      <c r="L39" s="249">
        <v>21</v>
      </c>
      <c r="M39" s="249">
        <f>G39*(1+L39/100)</f>
        <v>0</v>
      </c>
      <c r="N39" s="247">
        <v>0</v>
      </c>
      <c r="O39" s="247">
        <f>ROUND(E39*N39,2)</f>
        <v>0</v>
      </c>
      <c r="P39" s="247">
        <v>0</v>
      </c>
      <c r="Q39" s="247">
        <f>ROUND(E39*P39,2)</f>
        <v>0</v>
      </c>
      <c r="R39" s="249"/>
      <c r="S39" s="249" t="s">
        <v>105</v>
      </c>
      <c r="T39" s="250" t="s">
        <v>106</v>
      </c>
      <c r="U39" s="222">
        <v>0</v>
      </c>
      <c r="V39" s="222">
        <f>ROUND(E39*U39,2)</f>
        <v>0</v>
      </c>
      <c r="W39" s="222"/>
      <c r="X39" s="222"/>
      <c r="Y39" s="222" t="s">
        <v>107</v>
      </c>
      <c r="Z39" s="212"/>
      <c r="AA39" s="212"/>
      <c r="AB39" s="212"/>
      <c r="AC39" s="212"/>
      <c r="AD39" s="212"/>
      <c r="AE39" s="212"/>
      <c r="AF39" s="212"/>
      <c r="AG39" s="212" t="s">
        <v>108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5">
      <c r="A40" s="244">
        <v>27</v>
      </c>
      <c r="B40" s="245" t="s">
        <v>160</v>
      </c>
      <c r="C40" s="254" t="s">
        <v>161</v>
      </c>
      <c r="D40" s="246" t="s">
        <v>104</v>
      </c>
      <c r="E40" s="247">
        <v>2</v>
      </c>
      <c r="F40" s="248"/>
      <c r="G40" s="249">
        <f>ROUND(E40*F40,2)</f>
        <v>0</v>
      </c>
      <c r="H40" s="248"/>
      <c r="I40" s="249">
        <f>ROUND(E40*H40,2)</f>
        <v>0</v>
      </c>
      <c r="J40" s="248"/>
      <c r="K40" s="249">
        <f>ROUND(E40*J40,2)</f>
        <v>0</v>
      </c>
      <c r="L40" s="249">
        <v>21</v>
      </c>
      <c r="M40" s="249">
        <f>G40*(1+L40/100)</f>
        <v>0</v>
      </c>
      <c r="N40" s="247">
        <v>0</v>
      </c>
      <c r="O40" s="247">
        <f>ROUND(E40*N40,2)</f>
        <v>0</v>
      </c>
      <c r="P40" s="247">
        <v>0</v>
      </c>
      <c r="Q40" s="247">
        <f>ROUND(E40*P40,2)</f>
        <v>0</v>
      </c>
      <c r="R40" s="249"/>
      <c r="S40" s="249" t="s">
        <v>105</v>
      </c>
      <c r="T40" s="250" t="s">
        <v>106</v>
      </c>
      <c r="U40" s="222">
        <v>0</v>
      </c>
      <c r="V40" s="222">
        <f>ROUND(E40*U40,2)</f>
        <v>0</v>
      </c>
      <c r="W40" s="222"/>
      <c r="X40" s="222"/>
      <c r="Y40" s="222" t="s">
        <v>107</v>
      </c>
      <c r="Z40" s="212"/>
      <c r="AA40" s="212"/>
      <c r="AB40" s="212"/>
      <c r="AC40" s="212"/>
      <c r="AD40" s="212"/>
      <c r="AE40" s="212"/>
      <c r="AF40" s="212"/>
      <c r="AG40" s="212" t="s">
        <v>108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5">
      <c r="A41" s="244">
        <v>28</v>
      </c>
      <c r="B41" s="245" t="s">
        <v>162</v>
      </c>
      <c r="C41" s="254" t="s">
        <v>163</v>
      </c>
      <c r="D41" s="246" t="s">
        <v>104</v>
      </c>
      <c r="E41" s="247">
        <v>2</v>
      </c>
      <c r="F41" s="248"/>
      <c r="G41" s="249">
        <f>ROUND(E41*F41,2)</f>
        <v>0</v>
      </c>
      <c r="H41" s="248"/>
      <c r="I41" s="249">
        <f>ROUND(E41*H41,2)</f>
        <v>0</v>
      </c>
      <c r="J41" s="248"/>
      <c r="K41" s="249">
        <f>ROUND(E41*J41,2)</f>
        <v>0</v>
      </c>
      <c r="L41" s="249">
        <v>21</v>
      </c>
      <c r="M41" s="249">
        <f>G41*(1+L41/100)</f>
        <v>0</v>
      </c>
      <c r="N41" s="247">
        <v>0</v>
      </c>
      <c r="O41" s="247">
        <f>ROUND(E41*N41,2)</f>
        <v>0</v>
      </c>
      <c r="P41" s="247">
        <v>0</v>
      </c>
      <c r="Q41" s="247">
        <f>ROUND(E41*P41,2)</f>
        <v>0</v>
      </c>
      <c r="R41" s="249"/>
      <c r="S41" s="249" t="s">
        <v>105</v>
      </c>
      <c r="T41" s="250" t="s">
        <v>106</v>
      </c>
      <c r="U41" s="222">
        <v>0</v>
      </c>
      <c r="V41" s="222">
        <f>ROUND(E41*U41,2)</f>
        <v>0</v>
      </c>
      <c r="W41" s="222"/>
      <c r="X41" s="222"/>
      <c r="Y41" s="222" t="s">
        <v>107</v>
      </c>
      <c r="Z41" s="212"/>
      <c r="AA41" s="212"/>
      <c r="AB41" s="212"/>
      <c r="AC41" s="212"/>
      <c r="AD41" s="212"/>
      <c r="AE41" s="212"/>
      <c r="AF41" s="212"/>
      <c r="AG41" s="212" t="s">
        <v>108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5">
      <c r="A42" s="244">
        <v>29</v>
      </c>
      <c r="B42" s="245" t="s">
        <v>164</v>
      </c>
      <c r="C42" s="254" t="s">
        <v>165</v>
      </c>
      <c r="D42" s="246" t="s">
        <v>117</v>
      </c>
      <c r="E42" s="247">
        <v>130</v>
      </c>
      <c r="F42" s="248"/>
      <c r="G42" s="249">
        <f>ROUND(E42*F42,2)</f>
        <v>0</v>
      </c>
      <c r="H42" s="248"/>
      <c r="I42" s="249">
        <f>ROUND(E42*H42,2)</f>
        <v>0</v>
      </c>
      <c r="J42" s="248"/>
      <c r="K42" s="249">
        <f>ROUND(E42*J42,2)</f>
        <v>0</v>
      </c>
      <c r="L42" s="249">
        <v>21</v>
      </c>
      <c r="M42" s="249">
        <f>G42*(1+L42/100)</f>
        <v>0</v>
      </c>
      <c r="N42" s="247">
        <v>0</v>
      </c>
      <c r="O42" s="247">
        <f>ROUND(E42*N42,2)</f>
        <v>0</v>
      </c>
      <c r="P42" s="247">
        <v>0</v>
      </c>
      <c r="Q42" s="247">
        <f>ROUND(E42*P42,2)</f>
        <v>0</v>
      </c>
      <c r="R42" s="249"/>
      <c r="S42" s="249" t="s">
        <v>105</v>
      </c>
      <c r="T42" s="250" t="s">
        <v>106</v>
      </c>
      <c r="U42" s="222">
        <v>0</v>
      </c>
      <c r="V42" s="222">
        <f>ROUND(E42*U42,2)</f>
        <v>0</v>
      </c>
      <c r="W42" s="222"/>
      <c r="X42" s="222"/>
      <c r="Y42" s="222" t="s">
        <v>107</v>
      </c>
      <c r="Z42" s="212"/>
      <c r="AA42" s="212"/>
      <c r="AB42" s="212"/>
      <c r="AC42" s="212"/>
      <c r="AD42" s="212"/>
      <c r="AE42" s="212"/>
      <c r="AF42" s="212"/>
      <c r="AG42" s="212" t="s">
        <v>108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5">
      <c r="A43" s="244">
        <v>30</v>
      </c>
      <c r="B43" s="245" t="s">
        <v>166</v>
      </c>
      <c r="C43" s="254" t="s">
        <v>167</v>
      </c>
      <c r="D43" s="246" t="s">
        <v>117</v>
      </c>
      <c r="E43" s="247">
        <v>25</v>
      </c>
      <c r="F43" s="248"/>
      <c r="G43" s="249">
        <f>ROUND(E43*F43,2)</f>
        <v>0</v>
      </c>
      <c r="H43" s="248"/>
      <c r="I43" s="249">
        <f>ROUND(E43*H43,2)</f>
        <v>0</v>
      </c>
      <c r="J43" s="248"/>
      <c r="K43" s="249">
        <f>ROUND(E43*J43,2)</f>
        <v>0</v>
      </c>
      <c r="L43" s="249">
        <v>21</v>
      </c>
      <c r="M43" s="249">
        <f>G43*(1+L43/100)</f>
        <v>0</v>
      </c>
      <c r="N43" s="247">
        <v>0</v>
      </c>
      <c r="O43" s="247">
        <f>ROUND(E43*N43,2)</f>
        <v>0</v>
      </c>
      <c r="P43" s="247">
        <v>0</v>
      </c>
      <c r="Q43" s="247">
        <f>ROUND(E43*P43,2)</f>
        <v>0</v>
      </c>
      <c r="R43" s="249"/>
      <c r="S43" s="249" t="s">
        <v>105</v>
      </c>
      <c r="T43" s="250" t="s">
        <v>106</v>
      </c>
      <c r="U43" s="222">
        <v>0</v>
      </c>
      <c r="V43" s="222">
        <f>ROUND(E43*U43,2)</f>
        <v>0</v>
      </c>
      <c r="W43" s="222"/>
      <c r="X43" s="222"/>
      <c r="Y43" s="222" t="s">
        <v>107</v>
      </c>
      <c r="Z43" s="212"/>
      <c r="AA43" s="212"/>
      <c r="AB43" s="212"/>
      <c r="AC43" s="212"/>
      <c r="AD43" s="212"/>
      <c r="AE43" s="212"/>
      <c r="AF43" s="212"/>
      <c r="AG43" s="212" t="s">
        <v>108</v>
      </c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5">
      <c r="A44" s="244">
        <v>31</v>
      </c>
      <c r="B44" s="245" t="s">
        <v>168</v>
      </c>
      <c r="C44" s="254" t="s">
        <v>169</v>
      </c>
      <c r="D44" s="246" t="s">
        <v>117</v>
      </c>
      <c r="E44" s="247">
        <v>15</v>
      </c>
      <c r="F44" s="248"/>
      <c r="G44" s="249">
        <f>ROUND(E44*F44,2)</f>
        <v>0</v>
      </c>
      <c r="H44" s="248"/>
      <c r="I44" s="249">
        <f>ROUND(E44*H44,2)</f>
        <v>0</v>
      </c>
      <c r="J44" s="248"/>
      <c r="K44" s="249">
        <f>ROUND(E44*J44,2)</f>
        <v>0</v>
      </c>
      <c r="L44" s="249">
        <v>21</v>
      </c>
      <c r="M44" s="249">
        <f>G44*(1+L44/100)</f>
        <v>0</v>
      </c>
      <c r="N44" s="247">
        <v>0</v>
      </c>
      <c r="O44" s="247">
        <f>ROUND(E44*N44,2)</f>
        <v>0</v>
      </c>
      <c r="P44" s="247">
        <v>0</v>
      </c>
      <c r="Q44" s="247">
        <f>ROUND(E44*P44,2)</f>
        <v>0</v>
      </c>
      <c r="R44" s="249"/>
      <c r="S44" s="249" t="s">
        <v>105</v>
      </c>
      <c r="T44" s="250" t="s">
        <v>106</v>
      </c>
      <c r="U44" s="222">
        <v>0</v>
      </c>
      <c r="V44" s="222">
        <f>ROUND(E44*U44,2)</f>
        <v>0</v>
      </c>
      <c r="W44" s="222"/>
      <c r="X44" s="222"/>
      <c r="Y44" s="222" t="s">
        <v>107</v>
      </c>
      <c r="Z44" s="212"/>
      <c r="AA44" s="212"/>
      <c r="AB44" s="212"/>
      <c r="AC44" s="212"/>
      <c r="AD44" s="212"/>
      <c r="AE44" s="212"/>
      <c r="AF44" s="212"/>
      <c r="AG44" s="212" t="s">
        <v>108</v>
      </c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x14ac:dyDescent="0.25">
      <c r="A45" s="224" t="s">
        <v>95</v>
      </c>
      <c r="B45" s="225" t="s">
        <v>63</v>
      </c>
      <c r="C45" s="255" t="s">
        <v>64</v>
      </c>
      <c r="D45" s="226"/>
      <c r="E45" s="227"/>
      <c r="F45" s="228"/>
      <c r="G45" s="228">
        <f>SUMIF(AG46:AG58,"&lt;&gt;NOR",G46:G58)</f>
        <v>0</v>
      </c>
      <c r="H45" s="228"/>
      <c r="I45" s="228">
        <f>SUM(I46:I58)</f>
        <v>0</v>
      </c>
      <c r="J45" s="228"/>
      <c r="K45" s="228">
        <f>SUM(K46:K58)</f>
        <v>0</v>
      </c>
      <c r="L45" s="228"/>
      <c r="M45" s="228">
        <f>SUM(M46:M58)</f>
        <v>0</v>
      </c>
      <c r="N45" s="227"/>
      <c r="O45" s="227">
        <f>SUM(O46:O58)</f>
        <v>0</v>
      </c>
      <c r="P45" s="227"/>
      <c r="Q45" s="227">
        <f>SUM(Q46:Q58)</f>
        <v>0</v>
      </c>
      <c r="R45" s="228"/>
      <c r="S45" s="228"/>
      <c r="T45" s="229"/>
      <c r="U45" s="223"/>
      <c r="V45" s="223">
        <f>SUM(V46:V58)</f>
        <v>5.5200000000000005</v>
      </c>
      <c r="W45" s="223"/>
      <c r="X45" s="223"/>
      <c r="Y45" s="223"/>
      <c r="AG45" t="s">
        <v>96</v>
      </c>
    </row>
    <row r="46" spans="1:60" outlineLevel="1" x14ac:dyDescent="0.25">
      <c r="A46" s="244">
        <v>32</v>
      </c>
      <c r="B46" s="245" t="s">
        <v>170</v>
      </c>
      <c r="C46" s="254" t="s">
        <v>171</v>
      </c>
      <c r="D46" s="246" t="s">
        <v>104</v>
      </c>
      <c r="E46" s="247">
        <v>1</v>
      </c>
      <c r="F46" s="248"/>
      <c r="G46" s="249">
        <f>ROUND(E46*F46,2)</f>
        <v>0</v>
      </c>
      <c r="H46" s="248"/>
      <c r="I46" s="249">
        <f>ROUND(E46*H46,2)</f>
        <v>0</v>
      </c>
      <c r="J46" s="248"/>
      <c r="K46" s="249">
        <f>ROUND(E46*J46,2)</f>
        <v>0</v>
      </c>
      <c r="L46" s="249">
        <v>21</v>
      </c>
      <c r="M46" s="249">
        <f>G46*(1+L46/100)</f>
        <v>0</v>
      </c>
      <c r="N46" s="247">
        <v>0</v>
      </c>
      <c r="O46" s="247">
        <f>ROUND(E46*N46,2)</f>
        <v>0</v>
      </c>
      <c r="P46" s="247">
        <v>0</v>
      </c>
      <c r="Q46" s="247">
        <f>ROUND(E46*P46,2)</f>
        <v>0</v>
      </c>
      <c r="R46" s="249"/>
      <c r="S46" s="249" t="s">
        <v>105</v>
      </c>
      <c r="T46" s="250" t="s">
        <v>106</v>
      </c>
      <c r="U46" s="222">
        <v>0</v>
      </c>
      <c r="V46" s="222">
        <f>ROUND(E46*U46,2)</f>
        <v>0</v>
      </c>
      <c r="W46" s="222"/>
      <c r="X46" s="222"/>
      <c r="Y46" s="222" t="s">
        <v>107</v>
      </c>
      <c r="Z46" s="212"/>
      <c r="AA46" s="212"/>
      <c r="AB46" s="212"/>
      <c r="AC46" s="212"/>
      <c r="AD46" s="212"/>
      <c r="AE46" s="212"/>
      <c r="AF46" s="212"/>
      <c r="AG46" s="212" t="s">
        <v>108</v>
      </c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5">
      <c r="A47" s="244">
        <v>33</v>
      </c>
      <c r="B47" s="245" t="s">
        <v>172</v>
      </c>
      <c r="C47" s="254" t="s">
        <v>173</v>
      </c>
      <c r="D47" s="246" t="s">
        <v>104</v>
      </c>
      <c r="E47" s="247">
        <v>1</v>
      </c>
      <c r="F47" s="248"/>
      <c r="G47" s="249">
        <f>ROUND(E47*F47,2)</f>
        <v>0</v>
      </c>
      <c r="H47" s="248"/>
      <c r="I47" s="249">
        <f>ROUND(E47*H47,2)</f>
        <v>0</v>
      </c>
      <c r="J47" s="248"/>
      <c r="K47" s="249">
        <f>ROUND(E47*J47,2)</f>
        <v>0</v>
      </c>
      <c r="L47" s="249">
        <v>21</v>
      </c>
      <c r="M47" s="249">
        <f>G47*(1+L47/100)</f>
        <v>0</v>
      </c>
      <c r="N47" s="247">
        <v>0</v>
      </c>
      <c r="O47" s="247">
        <f>ROUND(E47*N47,2)</f>
        <v>0</v>
      </c>
      <c r="P47" s="247">
        <v>0</v>
      </c>
      <c r="Q47" s="247">
        <f>ROUND(E47*P47,2)</f>
        <v>0</v>
      </c>
      <c r="R47" s="249"/>
      <c r="S47" s="249" t="s">
        <v>105</v>
      </c>
      <c r="T47" s="250" t="s">
        <v>106</v>
      </c>
      <c r="U47" s="222">
        <v>0</v>
      </c>
      <c r="V47" s="222">
        <f>ROUND(E47*U47,2)</f>
        <v>0</v>
      </c>
      <c r="W47" s="222"/>
      <c r="X47" s="222"/>
      <c r="Y47" s="222" t="s">
        <v>107</v>
      </c>
      <c r="Z47" s="212"/>
      <c r="AA47" s="212"/>
      <c r="AB47" s="212"/>
      <c r="AC47" s="212"/>
      <c r="AD47" s="212"/>
      <c r="AE47" s="212"/>
      <c r="AF47" s="212"/>
      <c r="AG47" s="212" t="s">
        <v>108</v>
      </c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5">
      <c r="A48" s="244">
        <v>34</v>
      </c>
      <c r="B48" s="245" t="s">
        <v>174</v>
      </c>
      <c r="C48" s="254" t="s">
        <v>175</v>
      </c>
      <c r="D48" s="246" t="s">
        <v>104</v>
      </c>
      <c r="E48" s="247">
        <v>1</v>
      </c>
      <c r="F48" s="248"/>
      <c r="G48" s="249">
        <f>ROUND(E48*F48,2)</f>
        <v>0</v>
      </c>
      <c r="H48" s="248"/>
      <c r="I48" s="249">
        <f>ROUND(E48*H48,2)</f>
        <v>0</v>
      </c>
      <c r="J48" s="248"/>
      <c r="K48" s="249">
        <f>ROUND(E48*J48,2)</f>
        <v>0</v>
      </c>
      <c r="L48" s="249">
        <v>21</v>
      </c>
      <c r="M48" s="249">
        <f>G48*(1+L48/100)</f>
        <v>0</v>
      </c>
      <c r="N48" s="247">
        <v>0</v>
      </c>
      <c r="O48" s="247">
        <f>ROUND(E48*N48,2)</f>
        <v>0</v>
      </c>
      <c r="P48" s="247">
        <v>0</v>
      </c>
      <c r="Q48" s="247">
        <f>ROUND(E48*P48,2)</f>
        <v>0</v>
      </c>
      <c r="R48" s="249"/>
      <c r="S48" s="249" t="s">
        <v>105</v>
      </c>
      <c r="T48" s="250" t="s">
        <v>106</v>
      </c>
      <c r="U48" s="222">
        <v>0</v>
      </c>
      <c r="V48" s="222">
        <f>ROUND(E48*U48,2)</f>
        <v>0</v>
      </c>
      <c r="W48" s="222"/>
      <c r="X48" s="222"/>
      <c r="Y48" s="222" t="s">
        <v>107</v>
      </c>
      <c r="Z48" s="212"/>
      <c r="AA48" s="212"/>
      <c r="AB48" s="212"/>
      <c r="AC48" s="212"/>
      <c r="AD48" s="212"/>
      <c r="AE48" s="212"/>
      <c r="AF48" s="212"/>
      <c r="AG48" s="212" t="s">
        <v>108</v>
      </c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5">
      <c r="A49" s="244">
        <v>35</v>
      </c>
      <c r="B49" s="245" t="s">
        <v>176</v>
      </c>
      <c r="C49" s="254" t="s">
        <v>177</v>
      </c>
      <c r="D49" s="246" t="s">
        <v>104</v>
      </c>
      <c r="E49" s="247">
        <v>1</v>
      </c>
      <c r="F49" s="248"/>
      <c r="G49" s="249">
        <f>ROUND(E49*F49,2)</f>
        <v>0</v>
      </c>
      <c r="H49" s="248"/>
      <c r="I49" s="249">
        <f>ROUND(E49*H49,2)</f>
        <v>0</v>
      </c>
      <c r="J49" s="248"/>
      <c r="K49" s="249">
        <f>ROUND(E49*J49,2)</f>
        <v>0</v>
      </c>
      <c r="L49" s="249">
        <v>21</v>
      </c>
      <c r="M49" s="249">
        <f>G49*(1+L49/100)</f>
        <v>0</v>
      </c>
      <c r="N49" s="247">
        <v>0</v>
      </c>
      <c r="O49" s="247">
        <f>ROUND(E49*N49,2)</f>
        <v>0</v>
      </c>
      <c r="P49" s="247">
        <v>0</v>
      </c>
      <c r="Q49" s="247">
        <f>ROUND(E49*P49,2)</f>
        <v>0</v>
      </c>
      <c r="R49" s="249"/>
      <c r="S49" s="249" t="s">
        <v>105</v>
      </c>
      <c r="T49" s="250" t="s">
        <v>106</v>
      </c>
      <c r="U49" s="222">
        <v>0</v>
      </c>
      <c r="V49" s="222">
        <f>ROUND(E49*U49,2)</f>
        <v>0</v>
      </c>
      <c r="W49" s="222"/>
      <c r="X49" s="222"/>
      <c r="Y49" s="222" t="s">
        <v>107</v>
      </c>
      <c r="Z49" s="212"/>
      <c r="AA49" s="212"/>
      <c r="AB49" s="212"/>
      <c r="AC49" s="212"/>
      <c r="AD49" s="212"/>
      <c r="AE49" s="212"/>
      <c r="AF49" s="212"/>
      <c r="AG49" s="212" t="s">
        <v>108</v>
      </c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outlineLevel="1" x14ac:dyDescent="0.25">
      <c r="A50" s="244">
        <v>36</v>
      </c>
      <c r="B50" s="245" t="s">
        <v>178</v>
      </c>
      <c r="C50" s="254" t="s">
        <v>179</v>
      </c>
      <c r="D50" s="246" t="s">
        <v>104</v>
      </c>
      <c r="E50" s="247">
        <v>1</v>
      </c>
      <c r="F50" s="248"/>
      <c r="G50" s="249">
        <f>ROUND(E50*F50,2)</f>
        <v>0</v>
      </c>
      <c r="H50" s="248"/>
      <c r="I50" s="249">
        <f>ROUND(E50*H50,2)</f>
        <v>0</v>
      </c>
      <c r="J50" s="248"/>
      <c r="K50" s="249">
        <f>ROUND(E50*J50,2)</f>
        <v>0</v>
      </c>
      <c r="L50" s="249">
        <v>21</v>
      </c>
      <c r="M50" s="249">
        <f>G50*(1+L50/100)</f>
        <v>0</v>
      </c>
      <c r="N50" s="247">
        <v>0</v>
      </c>
      <c r="O50" s="247">
        <f>ROUND(E50*N50,2)</f>
        <v>0</v>
      </c>
      <c r="P50" s="247">
        <v>0</v>
      </c>
      <c r="Q50" s="247">
        <f>ROUND(E50*P50,2)</f>
        <v>0</v>
      </c>
      <c r="R50" s="249"/>
      <c r="S50" s="249" t="s">
        <v>105</v>
      </c>
      <c r="T50" s="250" t="s">
        <v>106</v>
      </c>
      <c r="U50" s="222">
        <v>0</v>
      </c>
      <c r="V50" s="222">
        <f>ROUND(E50*U50,2)</f>
        <v>0</v>
      </c>
      <c r="W50" s="222"/>
      <c r="X50" s="222"/>
      <c r="Y50" s="222" t="s">
        <v>107</v>
      </c>
      <c r="Z50" s="212"/>
      <c r="AA50" s="212"/>
      <c r="AB50" s="212"/>
      <c r="AC50" s="212"/>
      <c r="AD50" s="212"/>
      <c r="AE50" s="212"/>
      <c r="AF50" s="212"/>
      <c r="AG50" s="212" t="s">
        <v>108</v>
      </c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ht="20.399999999999999" outlineLevel="1" x14ac:dyDescent="0.25">
      <c r="A51" s="244">
        <v>37</v>
      </c>
      <c r="B51" s="245" t="s">
        <v>180</v>
      </c>
      <c r="C51" s="254" t="s">
        <v>181</v>
      </c>
      <c r="D51" s="246" t="s">
        <v>104</v>
      </c>
      <c r="E51" s="247">
        <v>1</v>
      </c>
      <c r="F51" s="248"/>
      <c r="G51" s="249">
        <f>ROUND(E51*F51,2)</f>
        <v>0</v>
      </c>
      <c r="H51" s="248"/>
      <c r="I51" s="249">
        <f>ROUND(E51*H51,2)</f>
        <v>0</v>
      </c>
      <c r="J51" s="248"/>
      <c r="K51" s="249">
        <f>ROUND(E51*J51,2)</f>
        <v>0</v>
      </c>
      <c r="L51" s="249">
        <v>21</v>
      </c>
      <c r="M51" s="249">
        <f>G51*(1+L51/100)</f>
        <v>0</v>
      </c>
      <c r="N51" s="247">
        <v>0</v>
      </c>
      <c r="O51" s="247">
        <f>ROUND(E51*N51,2)</f>
        <v>0</v>
      </c>
      <c r="P51" s="247">
        <v>0</v>
      </c>
      <c r="Q51" s="247">
        <f>ROUND(E51*P51,2)</f>
        <v>0</v>
      </c>
      <c r="R51" s="249"/>
      <c r="S51" s="249" t="s">
        <v>105</v>
      </c>
      <c r="T51" s="250" t="s">
        <v>106</v>
      </c>
      <c r="U51" s="222">
        <v>0</v>
      </c>
      <c r="V51" s="222">
        <f>ROUND(E51*U51,2)</f>
        <v>0</v>
      </c>
      <c r="W51" s="222"/>
      <c r="X51" s="222"/>
      <c r="Y51" s="222" t="s">
        <v>107</v>
      </c>
      <c r="Z51" s="212"/>
      <c r="AA51" s="212"/>
      <c r="AB51" s="212"/>
      <c r="AC51" s="212"/>
      <c r="AD51" s="212"/>
      <c r="AE51" s="212"/>
      <c r="AF51" s="212"/>
      <c r="AG51" s="212" t="s">
        <v>108</v>
      </c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5">
      <c r="A52" s="244">
        <v>38</v>
      </c>
      <c r="B52" s="245" t="s">
        <v>182</v>
      </c>
      <c r="C52" s="254" t="s">
        <v>183</v>
      </c>
      <c r="D52" s="246" t="s">
        <v>184</v>
      </c>
      <c r="E52" s="247">
        <v>6</v>
      </c>
      <c r="F52" s="248"/>
      <c r="G52" s="249">
        <f>ROUND(E52*F52,2)</f>
        <v>0</v>
      </c>
      <c r="H52" s="248"/>
      <c r="I52" s="249">
        <f>ROUND(E52*H52,2)</f>
        <v>0</v>
      </c>
      <c r="J52" s="248"/>
      <c r="K52" s="249">
        <f>ROUND(E52*J52,2)</f>
        <v>0</v>
      </c>
      <c r="L52" s="249">
        <v>21</v>
      </c>
      <c r="M52" s="249">
        <f>G52*(1+L52/100)</f>
        <v>0</v>
      </c>
      <c r="N52" s="247">
        <v>0</v>
      </c>
      <c r="O52" s="247">
        <f>ROUND(E52*N52,2)</f>
        <v>0</v>
      </c>
      <c r="P52" s="247">
        <v>0</v>
      </c>
      <c r="Q52" s="247">
        <f>ROUND(E52*P52,2)</f>
        <v>0</v>
      </c>
      <c r="R52" s="249"/>
      <c r="S52" s="249" t="s">
        <v>105</v>
      </c>
      <c r="T52" s="250" t="s">
        <v>106</v>
      </c>
      <c r="U52" s="222">
        <v>0</v>
      </c>
      <c r="V52" s="222">
        <f>ROUND(E52*U52,2)</f>
        <v>0</v>
      </c>
      <c r="W52" s="222"/>
      <c r="X52" s="222"/>
      <c r="Y52" s="222" t="s">
        <v>107</v>
      </c>
      <c r="Z52" s="212"/>
      <c r="AA52" s="212"/>
      <c r="AB52" s="212"/>
      <c r="AC52" s="212"/>
      <c r="AD52" s="212"/>
      <c r="AE52" s="212"/>
      <c r="AF52" s="212"/>
      <c r="AG52" s="212" t="s">
        <v>108</v>
      </c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ht="20.399999999999999" outlineLevel="1" x14ac:dyDescent="0.25">
      <c r="A53" s="244">
        <v>39</v>
      </c>
      <c r="B53" s="245" t="s">
        <v>185</v>
      </c>
      <c r="C53" s="254" t="s">
        <v>186</v>
      </c>
      <c r="D53" s="246" t="s">
        <v>104</v>
      </c>
      <c r="E53" s="247">
        <v>1</v>
      </c>
      <c r="F53" s="248"/>
      <c r="G53" s="249">
        <f>ROUND(E53*F53,2)</f>
        <v>0</v>
      </c>
      <c r="H53" s="248"/>
      <c r="I53" s="249">
        <f>ROUND(E53*H53,2)</f>
        <v>0</v>
      </c>
      <c r="J53" s="248"/>
      <c r="K53" s="249">
        <f>ROUND(E53*J53,2)</f>
        <v>0</v>
      </c>
      <c r="L53" s="249">
        <v>21</v>
      </c>
      <c r="M53" s="249">
        <f>G53*(1+L53/100)</f>
        <v>0</v>
      </c>
      <c r="N53" s="247">
        <v>2.3000000000000001E-4</v>
      </c>
      <c r="O53" s="247">
        <f>ROUND(E53*N53,2)</f>
        <v>0</v>
      </c>
      <c r="P53" s="247">
        <v>0</v>
      </c>
      <c r="Q53" s="247">
        <f>ROUND(E53*P53,2)</f>
        <v>0</v>
      </c>
      <c r="R53" s="249" t="s">
        <v>187</v>
      </c>
      <c r="S53" s="249" t="s">
        <v>188</v>
      </c>
      <c r="T53" s="250" t="s">
        <v>188</v>
      </c>
      <c r="U53" s="222">
        <v>0.25</v>
      </c>
      <c r="V53" s="222">
        <f>ROUND(E53*U53,2)</f>
        <v>0.25</v>
      </c>
      <c r="W53" s="222"/>
      <c r="X53" s="222" t="s">
        <v>189</v>
      </c>
      <c r="Y53" s="222" t="s">
        <v>107</v>
      </c>
      <c r="Z53" s="212"/>
      <c r="AA53" s="212"/>
      <c r="AB53" s="212"/>
      <c r="AC53" s="212"/>
      <c r="AD53" s="212"/>
      <c r="AE53" s="212"/>
      <c r="AF53" s="212"/>
      <c r="AG53" s="212" t="s">
        <v>108</v>
      </c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5">
      <c r="A54" s="244">
        <v>40</v>
      </c>
      <c r="B54" s="245" t="s">
        <v>190</v>
      </c>
      <c r="C54" s="254" t="s">
        <v>191</v>
      </c>
      <c r="D54" s="246" t="s">
        <v>117</v>
      </c>
      <c r="E54" s="247">
        <v>30</v>
      </c>
      <c r="F54" s="248"/>
      <c r="G54" s="249">
        <f>ROUND(E54*F54,2)</f>
        <v>0</v>
      </c>
      <c r="H54" s="248"/>
      <c r="I54" s="249">
        <f>ROUND(E54*H54,2)</f>
        <v>0</v>
      </c>
      <c r="J54" s="248"/>
      <c r="K54" s="249">
        <f>ROUND(E54*J54,2)</f>
        <v>0</v>
      </c>
      <c r="L54" s="249">
        <v>21</v>
      </c>
      <c r="M54" s="249">
        <f>G54*(1+L54/100)</f>
        <v>0</v>
      </c>
      <c r="N54" s="247">
        <v>0</v>
      </c>
      <c r="O54" s="247">
        <f>ROUND(E54*N54,2)</f>
        <v>0</v>
      </c>
      <c r="P54" s="247">
        <v>0</v>
      </c>
      <c r="Q54" s="247">
        <f>ROUND(E54*P54,2)</f>
        <v>0</v>
      </c>
      <c r="R54" s="249"/>
      <c r="S54" s="249" t="s">
        <v>105</v>
      </c>
      <c r="T54" s="250" t="s">
        <v>106</v>
      </c>
      <c r="U54" s="222">
        <v>0</v>
      </c>
      <c r="V54" s="222">
        <f>ROUND(E54*U54,2)</f>
        <v>0</v>
      </c>
      <c r="W54" s="222"/>
      <c r="X54" s="222" t="s">
        <v>189</v>
      </c>
      <c r="Y54" s="222" t="s">
        <v>107</v>
      </c>
      <c r="Z54" s="212"/>
      <c r="AA54" s="212"/>
      <c r="AB54" s="212"/>
      <c r="AC54" s="212"/>
      <c r="AD54" s="212"/>
      <c r="AE54" s="212"/>
      <c r="AF54" s="212"/>
      <c r="AG54" s="212" t="s">
        <v>108</v>
      </c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5">
      <c r="A55" s="244">
        <v>41</v>
      </c>
      <c r="B55" s="245" t="s">
        <v>192</v>
      </c>
      <c r="C55" s="254" t="s">
        <v>193</v>
      </c>
      <c r="D55" s="246" t="s">
        <v>117</v>
      </c>
      <c r="E55" s="247">
        <v>30</v>
      </c>
      <c r="F55" s="248"/>
      <c r="G55" s="249">
        <f>ROUND(E55*F55,2)</f>
        <v>0</v>
      </c>
      <c r="H55" s="248"/>
      <c r="I55" s="249">
        <f>ROUND(E55*H55,2)</f>
        <v>0</v>
      </c>
      <c r="J55" s="248"/>
      <c r="K55" s="249">
        <f>ROUND(E55*J55,2)</f>
        <v>0</v>
      </c>
      <c r="L55" s="249">
        <v>21</v>
      </c>
      <c r="M55" s="249">
        <f>G55*(1+L55/100)</f>
        <v>0</v>
      </c>
      <c r="N55" s="247">
        <v>0</v>
      </c>
      <c r="O55" s="247">
        <f>ROUND(E55*N55,2)</f>
        <v>0</v>
      </c>
      <c r="P55" s="247">
        <v>0</v>
      </c>
      <c r="Q55" s="247">
        <f>ROUND(E55*P55,2)</f>
        <v>0</v>
      </c>
      <c r="R55" s="249" t="s">
        <v>187</v>
      </c>
      <c r="S55" s="249" t="s">
        <v>188</v>
      </c>
      <c r="T55" s="250" t="s">
        <v>188</v>
      </c>
      <c r="U55" s="222">
        <v>9.0499999999999997E-2</v>
      </c>
      <c r="V55" s="222">
        <f>ROUND(E55*U55,2)</f>
        <v>2.72</v>
      </c>
      <c r="W55" s="222"/>
      <c r="X55" s="222" t="s">
        <v>189</v>
      </c>
      <c r="Y55" s="222" t="s">
        <v>107</v>
      </c>
      <c r="Z55" s="212"/>
      <c r="AA55" s="212"/>
      <c r="AB55" s="212"/>
      <c r="AC55" s="212"/>
      <c r="AD55" s="212"/>
      <c r="AE55" s="212"/>
      <c r="AF55" s="212"/>
      <c r="AG55" s="212" t="s">
        <v>108</v>
      </c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ht="20.399999999999999" outlineLevel="1" x14ac:dyDescent="0.25">
      <c r="A56" s="244">
        <v>42</v>
      </c>
      <c r="B56" s="245" t="s">
        <v>194</v>
      </c>
      <c r="C56" s="254" t="s">
        <v>195</v>
      </c>
      <c r="D56" s="246" t="s">
        <v>117</v>
      </c>
      <c r="E56" s="247">
        <v>30</v>
      </c>
      <c r="F56" s="248"/>
      <c r="G56" s="249">
        <f>ROUND(E56*F56,2)</f>
        <v>0</v>
      </c>
      <c r="H56" s="248"/>
      <c r="I56" s="249">
        <f>ROUND(E56*H56,2)</f>
        <v>0</v>
      </c>
      <c r="J56" s="248"/>
      <c r="K56" s="249">
        <f>ROUND(E56*J56,2)</f>
        <v>0</v>
      </c>
      <c r="L56" s="249">
        <v>21</v>
      </c>
      <c r="M56" s="249">
        <f>G56*(1+L56/100)</f>
        <v>0</v>
      </c>
      <c r="N56" s="247">
        <v>1.1E-4</v>
      </c>
      <c r="O56" s="247">
        <f>ROUND(E56*N56,2)</f>
        <v>0</v>
      </c>
      <c r="P56" s="247">
        <v>0</v>
      </c>
      <c r="Q56" s="247">
        <f>ROUND(E56*P56,2)</f>
        <v>0</v>
      </c>
      <c r="R56" s="249" t="s">
        <v>196</v>
      </c>
      <c r="S56" s="249" t="s">
        <v>188</v>
      </c>
      <c r="T56" s="250" t="s">
        <v>188</v>
      </c>
      <c r="U56" s="222">
        <v>0</v>
      </c>
      <c r="V56" s="222">
        <f>ROUND(E56*U56,2)</f>
        <v>0</v>
      </c>
      <c r="W56" s="222"/>
      <c r="X56" s="222" t="s">
        <v>197</v>
      </c>
      <c r="Y56" s="222" t="s">
        <v>107</v>
      </c>
      <c r="Z56" s="212"/>
      <c r="AA56" s="212"/>
      <c r="AB56" s="212"/>
      <c r="AC56" s="212"/>
      <c r="AD56" s="212"/>
      <c r="AE56" s="212"/>
      <c r="AF56" s="212"/>
      <c r="AG56" s="212" t="s">
        <v>198</v>
      </c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5">
      <c r="A57" s="244">
        <v>43</v>
      </c>
      <c r="B57" s="245" t="s">
        <v>199</v>
      </c>
      <c r="C57" s="254" t="s">
        <v>200</v>
      </c>
      <c r="D57" s="246" t="s">
        <v>104</v>
      </c>
      <c r="E57" s="247">
        <v>1</v>
      </c>
      <c r="F57" s="248"/>
      <c r="G57" s="249">
        <f>ROUND(E57*F57,2)</f>
        <v>0</v>
      </c>
      <c r="H57" s="248"/>
      <c r="I57" s="249">
        <f>ROUND(E57*H57,2)</f>
        <v>0</v>
      </c>
      <c r="J57" s="248"/>
      <c r="K57" s="249">
        <f>ROUND(E57*J57,2)</f>
        <v>0</v>
      </c>
      <c r="L57" s="249">
        <v>21</v>
      </c>
      <c r="M57" s="249">
        <f>G57*(1+L57/100)</f>
        <v>0</v>
      </c>
      <c r="N57" s="247">
        <v>0</v>
      </c>
      <c r="O57" s="247">
        <f>ROUND(E57*N57,2)</f>
        <v>0</v>
      </c>
      <c r="P57" s="247">
        <v>1.6000000000000001E-4</v>
      </c>
      <c r="Q57" s="247">
        <f>ROUND(E57*P57,2)</f>
        <v>0</v>
      </c>
      <c r="R57" s="249" t="s">
        <v>201</v>
      </c>
      <c r="S57" s="249" t="s">
        <v>188</v>
      </c>
      <c r="T57" s="250" t="s">
        <v>188</v>
      </c>
      <c r="U57" s="222">
        <v>0.08</v>
      </c>
      <c r="V57" s="222">
        <f>ROUND(E57*U57,2)</f>
        <v>0.08</v>
      </c>
      <c r="W57" s="222"/>
      <c r="X57" s="222" t="s">
        <v>189</v>
      </c>
      <c r="Y57" s="222" t="s">
        <v>107</v>
      </c>
      <c r="Z57" s="212"/>
      <c r="AA57" s="212"/>
      <c r="AB57" s="212"/>
      <c r="AC57" s="212"/>
      <c r="AD57" s="212"/>
      <c r="AE57" s="212"/>
      <c r="AF57" s="212"/>
      <c r="AG57" s="212" t="s">
        <v>108</v>
      </c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ht="20.399999999999999" outlineLevel="1" x14ac:dyDescent="0.25">
      <c r="A58" s="237">
        <v>44</v>
      </c>
      <c r="B58" s="238" t="s">
        <v>202</v>
      </c>
      <c r="C58" s="256" t="s">
        <v>203</v>
      </c>
      <c r="D58" s="239" t="s">
        <v>117</v>
      </c>
      <c r="E58" s="240">
        <v>30</v>
      </c>
      <c r="F58" s="241"/>
      <c r="G58" s="242">
        <f>ROUND(E58*F58,2)</f>
        <v>0</v>
      </c>
      <c r="H58" s="241"/>
      <c r="I58" s="242">
        <f>ROUND(E58*H58,2)</f>
        <v>0</v>
      </c>
      <c r="J58" s="241"/>
      <c r="K58" s="242">
        <f>ROUND(E58*J58,2)</f>
        <v>0</v>
      </c>
      <c r="L58" s="242">
        <v>21</v>
      </c>
      <c r="M58" s="242">
        <f>G58*(1+L58/100)</f>
        <v>0</v>
      </c>
      <c r="N58" s="240">
        <v>1.2E-4</v>
      </c>
      <c r="O58" s="240">
        <f>ROUND(E58*N58,2)</f>
        <v>0</v>
      </c>
      <c r="P58" s="240">
        <v>0</v>
      </c>
      <c r="Q58" s="240">
        <f>ROUND(E58*P58,2)</f>
        <v>0</v>
      </c>
      <c r="R58" s="242" t="s">
        <v>187</v>
      </c>
      <c r="S58" s="242" t="s">
        <v>188</v>
      </c>
      <c r="T58" s="243" t="s">
        <v>188</v>
      </c>
      <c r="U58" s="222">
        <v>8.2170000000000007E-2</v>
      </c>
      <c r="V58" s="222">
        <f>ROUND(E58*U58,2)</f>
        <v>2.4700000000000002</v>
      </c>
      <c r="W58" s="222"/>
      <c r="X58" s="222" t="s">
        <v>189</v>
      </c>
      <c r="Y58" s="222" t="s">
        <v>107</v>
      </c>
      <c r="Z58" s="212"/>
      <c r="AA58" s="212"/>
      <c r="AB58" s="212"/>
      <c r="AC58" s="212"/>
      <c r="AD58" s="212"/>
      <c r="AE58" s="212"/>
      <c r="AF58" s="212"/>
      <c r="AG58" s="212" t="s">
        <v>108</v>
      </c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x14ac:dyDescent="0.25">
      <c r="A59" s="3"/>
      <c r="B59" s="4"/>
      <c r="C59" s="257"/>
      <c r="D59" s="6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3"/>
      <c r="W59" s="3"/>
      <c r="X59" s="3"/>
      <c r="Y59" s="3"/>
      <c r="AE59">
        <v>12</v>
      </c>
      <c r="AF59">
        <v>21</v>
      </c>
      <c r="AG59" t="s">
        <v>81</v>
      </c>
    </row>
    <row r="60" spans="1:60" x14ac:dyDescent="0.25">
      <c r="A60" s="215"/>
      <c r="B60" s="216" t="s">
        <v>29</v>
      </c>
      <c r="C60" s="251"/>
      <c r="D60" s="217"/>
      <c r="E60" s="218"/>
      <c r="F60" s="218"/>
      <c r="G60" s="233">
        <f>G8+G45</f>
        <v>0</v>
      </c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3"/>
      <c r="W60" s="3"/>
      <c r="X60" s="3"/>
      <c r="Y60" s="3"/>
      <c r="AE60">
        <f>SUMIF(L7:L58,AE59,G7:G58)</f>
        <v>0</v>
      </c>
      <c r="AF60">
        <f>SUMIF(L7:L58,AF59,G7:G58)</f>
        <v>0</v>
      </c>
      <c r="AG60" t="s">
        <v>204</v>
      </c>
    </row>
    <row r="61" spans="1:60" x14ac:dyDescent="0.25">
      <c r="C61" s="258"/>
      <c r="D61" s="10"/>
      <c r="AG61" t="s">
        <v>206</v>
      </c>
    </row>
    <row r="62" spans="1:60" x14ac:dyDescent="0.25">
      <c r="D62" s="10"/>
    </row>
    <row r="63" spans="1:60" x14ac:dyDescent="0.25">
      <c r="D63" s="10"/>
    </row>
    <row r="64" spans="1:60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5GnRizY2XN9uIVHFqmBaqTR1zZAit1qJ4wZFjboUe/FqEYxpRiKRCzbjCpgmCmrV5RUxKMeSffWzTfRs5a0Ucw==" saltValue="KReHomWICwETeQQEqehX8Q==" spinCount="100000" sheet="1" formatRows="0"/>
  <mergeCells count="9">
    <mergeCell ref="C11:G11"/>
    <mergeCell ref="C12:G12"/>
    <mergeCell ref="C13:G13"/>
    <mergeCell ref="A1:G1"/>
    <mergeCell ref="C2:G2"/>
    <mergeCell ref="C3:G3"/>
    <mergeCell ref="C4:G4"/>
    <mergeCell ref="C9:G9"/>
    <mergeCell ref="C10:G10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SO 06 SO 06.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 06 SO 06. Pol'!Názvy_tisku</vt:lpstr>
      <vt:lpstr>oadresa</vt:lpstr>
      <vt:lpstr>Stavba!Objednatel</vt:lpstr>
      <vt:lpstr>Stavba!Objekt</vt:lpstr>
      <vt:lpstr>'SO 06 SO 06.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Vikotr Striz</dc:creator>
  <cp:lastModifiedBy>Vikotr Striz</cp:lastModifiedBy>
  <cp:lastPrinted>2019-03-19T12:27:02Z</cp:lastPrinted>
  <dcterms:created xsi:type="dcterms:W3CDTF">2009-04-08T07:15:50Z</dcterms:created>
  <dcterms:modified xsi:type="dcterms:W3CDTF">2024-10-21T16:35:12Z</dcterms:modified>
</cp:coreProperties>
</file>